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defaultThemeVersion="124226"/>
  <mc:AlternateContent xmlns:mc="http://schemas.openxmlformats.org/markup-compatibility/2006">
    <mc:Choice Requires="x15">
      <x15ac:absPath xmlns:x15ac="http://schemas.microsoft.com/office/spreadsheetml/2010/11/ac" url="https://agenziaspaziale-my.sharepoint.com/personal/rino_lorusso_asi_it/Documents/_rino_lavoro/MCO/MCO/gara2021/istruttoria gara Antenne Matera/SR466997/Allegati/"/>
    </mc:Choice>
  </mc:AlternateContent>
  <xr:revisionPtr revIDLastSave="0" documentId="8_{934099EE-09AE-42FC-A7BE-BDB82E8FC666}" xr6:coauthVersionLast="47" xr6:coauthVersionMax="47" xr10:uidLastSave="{00000000-0000-0000-0000-000000000000}"/>
  <bookViews>
    <workbookView xWindow="33720" yWindow="-120" windowWidth="25440" windowHeight="15990" tabRatio="838"/>
  </bookViews>
  <sheets>
    <sheet name="istruzioni" sheetId="8" r:id="rId1"/>
    <sheet name="bilanci" sheetId="10" r:id="rId2"/>
    <sheet name="organigramma" sheetId="11" r:id="rId3"/>
    <sheet name="ULA" sheetId="9" r:id="rId4"/>
    <sheet name="organico" sheetId="5" r:id="rId5"/>
    <sheet name="ore" sheetId="4" r:id="rId6"/>
    <sheet name="lavoro" sheetId="2" r:id="rId7"/>
    <sheet name="ammort" sheetId="3" r:id="rId8"/>
    <sheet name="costi esterni" sheetId="6" r:id="rId9"/>
    <sheet name="material handling" sheetId="7" r:id="rId10"/>
    <sheet name="riepilogo" sheetId="1" r:id="rId11"/>
  </sheets>
  <definedNames>
    <definedName name="_xlnm.Print_Area" localSheetId="1">bilanci!$A$1:$D$477</definedName>
    <definedName name="_xlnm.Print_Area" localSheetId="0">istruzioni!$A$1:$C$19</definedName>
    <definedName name="_xlnm.Print_Titles" localSheetId="8">'costi esterni'!$8:$10</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24" i="3" l="1"/>
  <c r="N22" i="3"/>
  <c r="F7" i="9"/>
  <c r="G7" i="9"/>
  <c r="H7" i="9"/>
  <c r="I7" i="9"/>
  <c r="J7" i="9"/>
  <c r="F8" i="9"/>
  <c r="G8" i="9"/>
  <c r="H8" i="9"/>
  <c r="I8" i="9"/>
  <c r="J8" i="9"/>
  <c r="K8" i="9"/>
  <c r="L8" i="9"/>
  <c r="F9" i="9"/>
  <c r="G9" i="9"/>
  <c r="H9" i="9"/>
  <c r="I9" i="9"/>
  <c r="J9" i="9"/>
  <c r="K9" i="9"/>
  <c r="K301" i="9" s="1"/>
  <c r="I19" i="5" s="1"/>
  <c r="L9" i="9"/>
  <c r="F10" i="9"/>
  <c r="G10" i="9"/>
  <c r="H10" i="9"/>
  <c r="I10" i="9"/>
  <c r="J10" i="9"/>
  <c r="K10" i="9"/>
  <c r="L10" i="9"/>
  <c r="F11" i="9"/>
  <c r="G11" i="9"/>
  <c r="H11" i="9"/>
  <c r="I11" i="9"/>
  <c r="J11" i="9"/>
  <c r="K11" i="9"/>
  <c r="L11" i="9"/>
  <c r="F12" i="9"/>
  <c r="G12" i="9"/>
  <c r="H12" i="9"/>
  <c r="I12" i="9"/>
  <c r="J12" i="9"/>
  <c r="K12" i="9"/>
  <c r="L12" i="9"/>
  <c r="F13" i="9"/>
  <c r="G13" i="9"/>
  <c r="H13" i="9"/>
  <c r="I13" i="9"/>
  <c r="J13" i="9"/>
  <c r="K13" i="9"/>
  <c r="L13" i="9"/>
  <c r="F14" i="9"/>
  <c r="G14" i="9"/>
  <c r="H14" i="9"/>
  <c r="I14" i="9"/>
  <c r="J14" i="9"/>
  <c r="K14" i="9"/>
  <c r="L14" i="9"/>
  <c r="F15" i="9"/>
  <c r="G15" i="9"/>
  <c r="H15" i="9"/>
  <c r="I15" i="9"/>
  <c r="J15" i="9"/>
  <c r="K15" i="9"/>
  <c r="L15" i="9"/>
  <c r="F16" i="9"/>
  <c r="G16" i="9"/>
  <c r="H16" i="9"/>
  <c r="I16" i="9"/>
  <c r="J16" i="9"/>
  <c r="K16" i="9"/>
  <c r="L16" i="9"/>
  <c r="F17" i="9"/>
  <c r="G17" i="9"/>
  <c r="H17" i="9"/>
  <c r="I17" i="9"/>
  <c r="J17" i="9"/>
  <c r="K17" i="9"/>
  <c r="L17" i="9"/>
  <c r="F18" i="9"/>
  <c r="G18" i="9"/>
  <c r="H18" i="9"/>
  <c r="I18" i="9"/>
  <c r="J18" i="9"/>
  <c r="K18" i="9"/>
  <c r="L18" i="9"/>
  <c r="F19" i="9"/>
  <c r="G19" i="9"/>
  <c r="H19" i="9"/>
  <c r="I19" i="9"/>
  <c r="J19" i="9"/>
  <c r="K19" i="9"/>
  <c r="L19" i="9"/>
  <c r="F20" i="9"/>
  <c r="G20" i="9"/>
  <c r="H20" i="9"/>
  <c r="I20" i="9"/>
  <c r="J20" i="9"/>
  <c r="K20" i="9"/>
  <c r="L20" i="9"/>
  <c r="F21" i="9"/>
  <c r="G21" i="9"/>
  <c r="H21" i="9"/>
  <c r="I21" i="9"/>
  <c r="J21" i="9"/>
  <c r="K21" i="9"/>
  <c r="L21" i="9"/>
  <c r="F22" i="9"/>
  <c r="G22" i="9"/>
  <c r="H22" i="9"/>
  <c r="I22" i="9"/>
  <c r="J22" i="9"/>
  <c r="K22" i="9"/>
  <c r="L22" i="9"/>
  <c r="F23" i="9"/>
  <c r="G23" i="9"/>
  <c r="H23" i="9"/>
  <c r="I23" i="9"/>
  <c r="J23" i="9"/>
  <c r="K23" i="9"/>
  <c r="L23" i="9"/>
  <c r="F24" i="9"/>
  <c r="G24" i="9"/>
  <c r="H24" i="9"/>
  <c r="I24" i="9"/>
  <c r="J24" i="9"/>
  <c r="K24" i="9"/>
  <c r="L24" i="9"/>
  <c r="F25" i="9"/>
  <c r="G25" i="9"/>
  <c r="H25" i="9"/>
  <c r="I25" i="9"/>
  <c r="J25" i="9"/>
  <c r="K25" i="9"/>
  <c r="L25" i="9"/>
  <c r="F26" i="9"/>
  <c r="G26" i="9"/>
  <c r="H26" i="9"/>
  <c r="I26" i="9"/>
  <c r="J26" i="9"/>
  <c r="K26" i="9"/>
  <c r="L26" i="9"/>
  <c r="F27" i="9"/>
  <c r="G27" i="9"/>
  <c r="H27" i="9"/>
  <c r="I27" i="9"/>
  <c r="J27" i="9"/>
  <c r="K27" i="9"/>
  <c r="L27" i="9"/>
  <c r="F28" i="9"/>
  <c r="G28" i="9"/>
  <c r="H28" i="9"/>
  <c r="I28" i="9"/>
  <c r="J28" i="9"/>
  <c r="K28" i="9"/>
  <c r="L28" i="9"/>
  <c r="F29" i="9"/>
  <c r="G29" i="9"/>
  <c r="H29" i="9"/>
  <c r="I29" i="9"/>
  <c r="J29" i="9"/>
  <c r="K29" i="9"/>
  <c r="L29" i="9"/>
  <c r="F30" i="9"/>
  <c r="G30" i="9"/>
  <c r="H30" i="9"/>
  <c r="I30" i="9"/>
  <c r="J30" i="9"/>
  <c r="K30" i="9"/>
  <c r="L30" i="9"/>
  <c r="F31" i="9"/>
  <c r="G31" i="9"/>
  <c r="H31" i="9"/>
  <c r="I31" i="9"/>
  <c r="J31" i="9"/>
  <c r="K31" i="9"/>
  <c r="L31" i="9"/>
  <c r="F32" i="9"/>
  <c r="G32" i="9"/>
  <c r="H32" i="9"/>
  <c r="I32" i="9"/>
  <c r="J32" i="9"/>
  <c r="K32" i="9"/>
  <c r="L32" i="9"/>
  <c r="F33" i="9"/>
  <c r="G33" i="9"/>
  <c r="H33" i="9"/>
  <c r="I33" i="9"/>
  <c r="J33" i="9"/>
  <c r="K33" i="9"/>
  <c r="L33" i="9"/>
  <c r="F34" i="9"/>
  <c r="G34" i="9"/>
  <c r="H34" i="9"/>
  <c r="I34" i="9"/>
  <c r="J34" i="9"/>
  <c r="K34" i="9"/>
  <c r="L34" i="9"/>
  <c r="F35" i="9"/>
  <c r="G35" i="9"/>
  <c r="H35" i="9"/>
  <c r="I35" i="9"/>
  <c r="J35" i="9"/>
  <c r="K35" i="9"/>
  <c r="L35" i="9"/>
  <c r="F36" i="9"/>
  <c r="G36" i="9"/>
  <c r="H36" i="9"/>
  <c r="I36" i="9"/>
  <c r="J36" i="9"/>
  <c r="K36" i="9"/>
  <c r="L36" i="9"/>
  <c r="F37" i="9"/>
  <c r="G37" i="9"/>
  <c r="H37" i="9"/>
  <c r="I37" i="9"/>
  <c r="J37" i="9"/>
  <c r="K37" i="9"/>
  <c r="L37" i="9"/>
  <c r="F38" i="9"/>
  <c r="G38" i="9"/>
  <c r="H38" i="9"/>
  <c r="I38" i="9"/>
  <c r="J38" i="9"/>
  <c r="K38" i="9"/>
  <c r="L38" i="9"/>
  <c r="F39" i="9"/>
  <c r="G39" i="9"/>
  <c r="H39" i="9"/>
  <c r="I39" i="9"/>
  <c r="J39" i="9"/>
  <c r="K39" i="9"/>
  <c r="L39" i="9"/>
  <c r="F40" i="9"/>
  <c r="G40" i="9"/>
  <c r="H40" i="9"/>
  <c r="I40" i="9"/>
  <c r="J40" i="9"/>
  <c r="K40" i="9"/>
  <c r="L40" i="9"/>
  <c r="F41" i="9"/>
  <c r="G41" i="9"/>
  <c r="H41" i="9"/>
  <c r="I41" i="9"/>
  <c r="J41" i="9"/>
  <c r="K41" i="9"/>
  <c r="L41" i="9"/>
  <c r="F42" i="9"/>
  <c r="G42" i="9"/>
  <c r="H42" i="9"/>
  <c r="I42" i="9"/>
  <c r="J42" i="9"/>
  <c r="K42" i="9"/>
  <c r="L42" i="9"/>
  <c r="F43" i="9"/>
  <c r="G43" i="9"/>
  <c r="H43" i="9"/>
  <c r="I43" i="9"/>
  <c r="J43" i="9"/>
  <c r="K43" i="9"/>
  <c r="L43" i="9"/>
  <c r="F44" i="9"/>
  <c r="G44" i="9"/>
  <c r="H44" i="9"/>
  <c r="I44" i="9"/>
  <c r="J44" i="9"/>
  <c r="K44" i="9"/>
  <c r="L44" i="9"/>
  <c r="F45" i="9"/>
  <c r="G45" i="9"/>
  <c r="H45" i="9"/>
  <c r="I45" i="9"/>
  <c r="J45" i="9"/>
  <c r="K45" i="9"/>
  <c r="L45" i="9"/>
  <c r="F46" i="9"/>
  <c r="G46" i="9"/>
  <c r="H46" i="9"/>
  <c r="I46" i="9"/>
  <c r="J46" i="9"/>
  <c r="K46" i="9"/>
  <c r="L46" i="9"/>
  <c r="F47" i="9"/>
  <c r="G47" i="9"/>
  <c r="H47" i="9"/>
  <c r="I47" i="9"/>
  <c r="J47" i="9"/>
  <c r="K47" i="9"/>
  <c r="L47" i="9"/>
  <c r="F48" i="9"/>
  <c r="G48" i="9"/>
  <c r="H48" i="9"/>
  <c r="I48" i="9"/>
  <c r="J48" i="9"/>
  <c r="K48" i="9"/>
  <c r="L48" i="9"/>
  <c r="F49" i="9"/>
  <c r="G49" i="9"/>
  <c r="H49" i="9"/>
  <c r="I49" i="9"/>
  <c r="J49" i="9"/>
  <c r="K49" i="9"/>
  <c r="L49" i="9"/>
  <c r="F50" i="9"/>
  <c r="G50" i="9"/>
  <c r="H50" i="9"/>
  <c r="I50" i="9"/>
  <c r="J50" i="9"/>
  <c r="K50" i="9"/>
  <c r="L50" i="9"/>
  <c r="F51" i="9"/>
  <c r="G51" i="9"/>
  <c r="H51" i="9"/>
  <c r="I51" i="9"/>
  <c r="J51" i="9"/>
  <c r="K51" i="9"/>
  <c r="L51" i="9"/>
  <c r="F52" i="9"/>
  <c r="G52" i="9"/>
  <c r="H52" i="9"/>
  <c r="I52" i="9"/>
  <c r="J52" i="9"/>
  <c r="L11" i="5"/>
  <c r="K52" i="9"/>
  <c r="L52" i="9"/>
  <c r="F53" i="9"/>
  <c r="G53" i="9"/>
  <c r="H53" i="9"/>
  <c r="I53" i="9"/>
  <c r="J53" i="9"/>
  <c r="K53" i="9"/>
  <c r="L53" i="9"/>
  <c r="F54" i="9"/>
  <c r="G54" i="9"/>
  <c r="H54" i="9"/>
  <c r="I54" i="9"/>
  <c r="J54" i="9"/>
  <c r="K54" i="9"/>
  <c r="L54" i="9"/>
  <c r="F55" i="9"/>
  <c r="G55" i="9"/>
  <c r="H55" i="9"/>
  <c r="I55" i="9"/>
  <c r="J55" i="9"/>
  <c r="K55" i="9"/>
  <c r="L55" i="9"/>
  <c r="F56" i="9"/>
  <c r="G56" i="9"/>
  <c r="H56" i="9"/>
  <c r="I56" i="9"/>
  <c r="J56" i="9"/>
  <c r="K56" i="9"/>
  <c r="L56" i="9"/>
  <c r="F57" i="9"/>
  <c r="G57" i="9"/>
  <c r="H57" i="9"/>
  <c r="I57" i="9"/>
  <c r="J57" i="9"/>
  <c r="K57" i="9"/>
  <c r="L57" i="9"/>
  <c r="F58" i="9"/>
  <c r="G58" i="9"/>
  <c r="H58" i="9"/>
  <c r="I58" i="9"/>
  <c r="J58" i="9"/>
  <c r="K58" i="9"/>
  <c r="L58" i="9"/>
  <c r="F59" i="9"/>
  <c r="G59" i="9"/>
  <c r="H59" i="9"/>
  <c r="I59" i="9"/>
  <c r="J59" i="9"/>
  <c r="K59" i="9"/>
  <c r="L59" i="9"/>
  <c r="F60" i="9"/>
  <c r="G60" i="9"/>
  <c r="H60" i="9"/>
  <c r="I60" i="9"/>
  <c r="J60" i="9"/>
  <c r="K60" i="9"/>
  <c r="L60" i="9"/>
  <c r="F61" i="9"/>
  <c r="G61" i="9"/>
  <c r="H61" i="9"/>
  <c r="I61" i="9"/>
  <c r="J61" i="9"/>
  <c r="K61" i="9"/>
  <c r="L61" i="9"/>
  <c r="F62" i="9"/>
  <c r="G62" i="9"/>
  <c r="H62" i="9"/>
  <c r="I62" i="9"/>
  <c r="J62" i="9"/>
  <c r="K62" i="9"/>
  <c r="L62" i="9"/>
  <c r="F63" i="9"/>
  <c r="G63" i="9"/>
  <c r="H63" i="9"/>
  <c r="I63" i="9"/>
  <c r="J63" i="9"/>
  <c r="K63" i="9"/>
  <c r="L63" i="9"/>
  <c r="F64" i="9"/>
  <c r="G64" i="9"/>
  <c r="H64" i="9"/>
  <c r="I64" i="9"/>
  <c r="J64" i="9"/>
  <c r="K64" i="9"/>
  <c r="L64" i="9"/>
  <c r="F65" i="9"/>
  <c r="G65" i="9"/>
  <c r="H65" i="9"/>
  <c r="I65" i="9"/>
  <c r="J65" i="9"/>
  <c r="K65" i="9"/>
  <c r="L65" i="9"/>
  <c r="F66" i="9"/>
  <c r="G66" i="9"/>
  <c r="H66" i="9"/>
  <c r="I66" i="9"/>
  <c r="J66" i="9"/>
  <c r="K66" i="9"/>
  <c r="L66" i="9"/>
  <c r="F67" i="9"/>
  <c r="G67" i="9"/>
  <c r="H67" i="9"/>
  <c r="I67" i="9"/>
  <c r="J67" i="9"/>
  <c r="K67" i="9"/>
  <c r="L67" i="9"/>
  <c r="F68" i="9"/>
  <c r="G68" i="9"/>
  <c r="H68" i="9"/>
  <c r="I68" i="9"/>
  <c r="J68" i="9"/>
  <c r="K68" i="9"/>
  <c r="L68" i="9"/>
  <c r="F69" i="9"/>
  <c r="G69" i="9"/>
  <c r="H69" i="9"/>
  <c r="I69" i="9"/>
  <c r="J69" i="9"/>
  <c r="K69" i="9"/>
  <c r="L69" i="9"/>
  <c r="F70" i="9"/>
  <c r="G70" i="9"/>
  <c r="H70" i="9"/>
  <c r="I70" i="9"/>
  <c r="J70" i="9"/>
  <c r="K70" i="9"/>
  <c r="L70" i="9"/>
  <c r="F71" i="9"/>
  <c r="G71" i="9"/>
  <c r="H71" i="9"/>
  <c r="I71" i="9"/>
  <c r="J71" i="9"/>
  <c r="K71" i="9"/>
  <c r="L71" i="9"/>
  <c r="F72" i="9"/>
  <c r="G72" i="9"/>
  <c r="H72" i="9"/>
  <c r="I72" i="9"/>
  <c r="J72" i="9"/>
  <c r="K72" i="9"/>
  <c r="L72" i="9"/>
  <c r="F73" i="9"/>
  <c r="G73" i="9"/>
  <c r="H73" i="9"/>
  <c r="I73" i="9"/>
  <c r="J73" i="9"/>
  <c r="K73" i="9"/>
  <c r="L73" i="9"/>
  <c r="F74" i="9"/>
  <c r="G74" i="9"/>
  <c r="H74" i="9"/>
  <c r="I74" i="9"/>
  <c r="J74" i="9"/>
  <c r="K74" i="9"/>
  <c r="L74" i="9"/>
  <c r="F75" i="9"/>
  <c r="G75" i="9"/>
  <c r="H75" i="9"/>
  <c r="I75" i="9"/>
  <c r="J75" i="9"/>
  <c r="K75" i="9"/>
  <c r="L75" i="9"/>
  <c r="F76" i="9"/>
  <c r="G76" i="9"/>
  <c r="H76" i="9"/>
  <c r="I76" i="9"/>
  <c r="J76" i="9"/>
  <c r="K76" i="9"/>
  <c r="L76" i="9"/>
  <c r="F77" i="9"/>
  <c r="G77" i="9"/>
  <c r="H77" i="9"/>
  <c r="I77" i="9"/>
  <c r="J77" i="9"/>
  <c r="K77" i="9"/>
  <c r="L77" i="9"/>
  <c r="F78" i="9"/>
  <c r="G78" i="9"/>
  <c r="H78" i="9"/>
  <c r="I78" i="9"/>
  <c r="J78" i="9"/>
  <c r="K78" i="9"/>
  <c r="L78" i="9"/>
  <c r="F79" i="9"/>
  <c r="G79" i="9"/>
  <c r="H79" i="9"/>
  <c r="I79" i="9"/>
  <c r="J79" i="9"/>
  <c r="K79" i="9"/>
  <c r="L79" i="9"/>
  <c r="F80" i="9"/>
  <c r="G80" i="9"/>
  <c r="H80" i="9"/>
  <c r="I80" i="9"/>
  <c r="J80" i="9"/>
  <c r="K80" i="9"/>
  <c r="L80" i="9"/>
  <c r="F81" i="9"/>
  <c r="G81" i="9"/>
  <c r="H81" i="9"/>
  <c r="I81" i="9"/>
  <c r="J81" i="9"/>
  <c r="K81" i="9"/>
  <c r="L81" i="9"/>
  <c r="F82" i="9"/>
  <c r="G82" i="9"/>
  <c r="H82" i="9"/>
  <c r="I82" i="9"/>
  <c r="J82" i="9"/>
  <c r="K82" i="9"/>
  <c r="L82" i="9"/>
  <c r="F83" i="9"/>
  <c r="G83" i="9"/>
  <c r="H83" i="9"/>
  <c r="I83" i="9"/>
  <c r="J83" i="9"/>
  <c r="K83" i="9"/>
  <c r="L83" i="9"/>
  <c r="F84" i="9"/>
  <c r="G84" i="9"/>
  <c r="H84" i="9"/>
  <c r="I84" i="9"/>
  <c r="J84" i="9"/>
  <c r="K84" i="9"/>
  <c r="L84" i="9"/>
  <c r="F85" i="9"/>
  <c r="G85" i="9"/>
  <c r="H85" i="9"/>
  <c r="I85" i="9"/>
  <c r="J85" i="9"/>
  <c r="K85" i="9"/>
  <c r="L85" i="9"/>
  <c r="F86" i="9"/>
  <c r="G86" i="9"/>
  <c r="H86" i="9"/>
  <c r="I86" i="9"/>
  <c r="J86" i="9"/>
  <c r="K86" i="9"/>
  <c r="L86" i="9"/>
  <c r="F87" i="9"/>
  <c r="G87" i="9"/>
  <c r="H87" i="9"/>
  <c r="I87" i="9"/>
  <c r="J87" i="9"/>
  <c r="K87" i="9"/>
  <c r="L87" i="9"/>
  <c r="F88" i="9"/>
  <c r="G88" i="9"/>
  <c r="H88" i="9"/>
  <c r="I88" i="9"/>
  <c r="J88" i="9"/>
  <c r="K88" i="9"/>
  <c r="L88" i="9"/>
  <c r="F89" i="9"/>
  <c r="G89" i="9"/>
  <c r="H89" i="9"/>
  <c r="I89" i="9"/>
  <c r="J89" i="9"/>
  <c r="K89" i="9"/>
  <c r="L89" i="9"/>
  <c r="F90" i="9"/>
  <c r="G90" i="9"/>
  <c r="H90" i="9"/>
  <c r="I90" i="9"/>
  <c r="J90" i="9"/>
  <c r="K90" i="9"/>
  <c r="L90" i="9"/>
  <c r="F91" i="9"/>
  <c r="G91" i="9"/>
  <c r="H91" i="9"/>
  <c r="I91" i="9"/>
  <c r="J91" i="9"/>
  <c r="K91" i="9"/>
  <c r="L91" i="9"/>
  <c r="F92" i="9"/>
  <c r="G92" i="9"/>
  <c r="H92" i="9"/>
  <c r="I92" i="9"/>
  <c r="J92" i="9"/>
  <c r="K92" i="9"/>
  <c r="L92" i="9"/>
  <c r="F93" i="9"/>
  <c r="G93" i="9"/>
  <c r="H93" i="9"/>
  <c r="I93" i="9"/>
  <c r="J93" i="9"/>
  <c r="K93" i="9"/>
  <c r="L93" i="9"/>
  <c r="F94" i="9"/>
  <c r="G94" i="9"/>
  <c r="H94" i="9"/>
  <c r="I94" i="9"/>
  <c r="J94" i="9"/>
  <c r="K94" i="9"/>
  <c r="L94" i="9"/>
  <c r="F95" i="9"/>
  <c r="G95" i="9"/>
  <c r="H95" i="9"/>
  <c r="I95" i="9"/>
  <c r="J95" i="9"/>
  <c r="K95" i="9"/>
  <c r="L95" i="9"/>
  <c r="F96" i="9"/>
  <c r="G96" i="9"/>
  <c r="H96" i="9"/>
  <c r="I96" i="9"/>
  <c r="J96" i="9"/>
  <c r="K96" i="9"/>
  <c r="L96" i="9"/>
  <c r="F97" i="9"/>
  <c r="G97" i="9"/>
  <c r="H97" i="9"/>
  <c r="I97" i="9"/>
  <c r="J97" i="9"/>
  <c r="K97" i="9"/>
  <c r="L97" i="9"/>
  <c r="F98" i="9"/>
  <c r="G98" i="9"/>
  <c r="H98" i="9"/>
  <c r="I98" i="9"/>
  <c r="J98" i="9"/>
  <c r="K98" i="9"/>
  <c r="L98" i="9"/>
  <c r="F99" i="9"/>
  <c r="G99" i="9"/>
  <c r="H99" i="9"/>
  <c r="I99" i="9"/>
  <c r="J99" i="9"/>
  <c r="K99" i="9"/>
  <c r="L99" i="9"/>
  <c r="F100" i="9"/>
  <c r="G100" i="9"/>
  <c r="H100" i="9"/>
  <c r="I100" i="9"/>
  <c r="J100" i="9"/>
  <c r="K100" i="9"/>
  <c r="L100" i="9"/>
  <c r="F101" i="9"/>
  <c r="G101" i="9"/>
  <c r="H101" i="9"/>
  <c r="I101" i="9"/>
  <c r="J101" i="9"/>
  <c r="K101" i="9"/>
  <c r="L101" i="9"/>
  <c r="F102" i="9"/>
  <c r="G102" i="9"/>
  <c r="H102" i="9"/>
  <c r="I102" i="9"/>
  <c r="J102" i="9"/>
  <c r="K102" i="9"/>
  <c r="L102" i="9"/>
  <c r="F103" i="9"/>
  <c r="G103" i="9"/>
  <c r="H103" i="9"/>
  <c r="I103" i="9"/>
  <c r="J103" i="9"/>
  <c r="K103" i="9"/>
  <c r="L103" i="9"/>
  <c r="F104" i="9"/>
  <c r="G104" i="9"/>
  <c r="H104" i="9"/>
  <c r="I104" i="9"/>
  <c r="J104" i="9"/>
  <c r="K104" i="9"/>
  <c r="L104" i="9"/>
  <c r="F105" i="9"/>
  <c r="G105" i="9"/>
  <c r="H105" i="9"/>
  <c r="I105" i="9"/>
  <c r="J105" i="9"/>
  <c r="K105" i="9"/>
  <c r="L105" i="9"/>
  <c r="F106" i="9"/>
  <c r="G106" i="9"/>
  <c r="H106" i="9"/>
  <c r="I106" i="9"/>
  <c r="J106" i="9"/>
  <c r="K106" i="9"/>
  <c r="L106" i="9"/>
  <c r="F107" i="9"/>
  <c r="G107" i="9"/>
  <c r="H107" i="9"/>
  <c r="I107" i="9"/>
  <c r="J107" i="9"/>
  <c r="K107" i="9"/>
  <c r="L107" i="9"/>
  <c r="F108" i="9"/>
  <c r="G108" i="9"/>
  <c r="H108" i="9"/>
  <c r="I108" i="9"/>
  <c r="J108" i="9"/>
  <c r="K108" i="9"/>
  <c r="L108" i="9"/>
  <c r="F109" i="9"/>
  <c r="G109" i="9"/>
  <c r="H109" i="9"/>
  <c r="I109" i="9"/>
  <c r="J109" i="9"/>
  <c r="K109" i="9"/>
  <c r="L109" i="9"/>
  <c r="F110" i="9"/>
  <c r="G110" i="9"/>
  <c r="H110" i="9"/>
  <c r="I110" i="9"/>
  <c r="J110" i="9"/>
  <c r="K110" i="9"/>
  <c r="L110" i="9"/>
  <c r="F111" i="9"/>
  <c r="G111" i="9"/>
  <c r="H111" i="9"/>
  <c r="I111" i="9"/>
  <c r="J111" i="9"/>
  <c r="K111" i="9"/>
  <c r="L111" i="9"/>
  <c r="F112" i="9"/>
  <c r="G112" i="9"/>
  <c r="H112" i="9"/>
  <c r="I112" i="9"/>
  <c r="J112" i="9"/>
  <c r="K112" i="9"/>
  <c r="L112" i="9"/>
  <c r="F113" i="9"/>
  <c r="G113" i="9"/>
  <c r="H113" i="9"/>
  <c r="I113" i="9"/>
  <c r="J113" i="9"/>
  <c r="K113" i="9"/>
  <c r="L113" i="9"/>
  <c r="F114" i="9"/>
  <c r="G114" i="9"/>
  <c r="H114" i="9"/>
  <c r="I114" i="9"/>
  <c r="J114" i="9"/>
  <c r="K114" i="9"/>
  <c r="L114" i="9"/>
  <c r="F115" i="9"/>
  <c r="G115" i="9"/>
  <c r="H115" i="9"/>
  <c r="I115" i="9"/>
  <c r="J115" i="9"/>
  <c r="K115" i="9"/>
  <c r="L115" i="9"/>
  <c r="F116" i="9"/>
  <c r="G116" i="9"/>
  <c r="H116" i="9"/>
  <c r="I116" i="9"/>
  <c r="J116" i="9"/>
  <c r="K116" i="9"/>
  <c r="L116" i="9"/>
  <c r="F117" i="9"/>
  <c r="G117" i="9"/>
  <c r="H117" i="9"/>
  <c r="I117" i="9"/>
  <c r="J117" i="9"/>
  <c r="K117" i="9"/>
  <c r="L117" i="9"/>
  <c r="F118" i="9"/>
  <c r="G118" i="9"/>
  <c r="H118" i="9"/>
  <c r="I118" i="9"/>
  <c r="J118" i="9"/>
  <c r="K118" i="9"/>
  <c r="L118" i="9"/>
  <c r="F119" i="9"/>
  <c r="G119" i="9"/>
  <c r="H119" i="9"/>
  <c r="I119" i="9"/>
  <c r="J119" i="9"/>
  <c r="K119" i="9"/>
  <c r="L119" i="9"/>
  <c r="F120" i="9"/>
  <c r="G120" i="9"/>
  <c r="H120" i="9"/>
  <c r="I120" i="9"/>
  <c r="J120" i="9"/>
  <c r="K120" i="9"/>
  <c r="L120" i="9"/>
  <c r="F121" i="9"/>
  <c r="G121" i="9"/>
  <c r="H121" i="9"/>
  <c r="I121" i="9"/>
  <c r="J121" i="9"/>
  <c r="K121" i="9"/>
  <c r="L121" i="9"/>
  <c r="F122" i="9"/>
  <c r="G122" i="9"/>
  <c r="H122" i="9"/>
  <c r="I122" i="9"/>
  <c r="J122" i="9"/>
  <c r="K122" i="9"/>
  <c r="L122" i="9"/>
  <c r="F123" i="9"/>
  <c r="G123" i="9"/>
  <c r="H123" i="9"/>
  <c r="I123" i="9"/>
  <c r="J123" i="9"/>
  <c r="K123" i="9"/>
  <c r="L123" i="9"/>
  <c r="F124" i="9"/>
  <c r="G124" i="9"/>
  <c r="H124" i="9"/>
  <c r="I124" i="9"/>
  <c r="J124" i="9"/>
  <c r="K124" i="9"/>
  <c r="L124" i="9"/>
  <c r="F125" i="9"/>
  <c r="G125" i="9"/>
  <c r="H125" i="9"/>
  <c r="I125" i="9"/>
  <c r="J125" i="9"/>
  <c r="K125" i="9"/>
  <c r="L125" i="9"/>
  <c r="F126" i="9"/>
  <c r="G126" i="9"/>
  <c r="H126" i="9"/>
  <c r="I126" i="9"/>
  <c r="J126" i="9"/>
  <c r="K126" i="9"/>
  <c r="L126" i="9"/>
  <c r="F127" i="9"/>
  <c r="G127" i="9"/>
  <c r="H127" i="9"/>
  <c r="I127" i="9"/>
  <c r="J127" i="9"/>
  <c r="K127" i="9"/>
  <c r="L127" i="9"/>
  <c r="F128" i="9"/>
  <c r="G128" i="9"/>
  <c r="H128" i="9"/>
  <c r="I128" i="9"/>
  <c r="J128" i="9"/>
  <c r="K128" i="9"/>
  <c r="L128" i="9"/>
  <c r="F129" i="9"/>
  <c r="G129" i="9"/>
  <c r="H129" i="9"/>
  <c r="I129" i="9"/>
  <c r="J129" i="9"/>
  <c r="K129" i="9"/>
  <c r="L129" i="9"/>
  <c r="F130" i="9"/>
  <c r="G130" i="9"/>
  <c r="H130" i="9"/>
  <c r="I130" i="9"/>
  <c r="J130" i="9"/>
  <c r="K130" i="9"/>
  <c r="L130" i="9"/>
  <c r="F131" i="9"/>
  <c r="G131" i="9"/>
  <c r="H131" i="9"/>
  <c r="I131" i="9"/>
  <c r="J131" i="9"/>
  <c r="K131" i="9"/>
  <c r="L131" i="9"/>
  <c r="F132" i="9"/>
  <c r="G132" i="9"/>
  <c r="H132" i="9"/>
  <c r="I132" i="9"/>
  <c r="J132" i="9"/>
  <c r="K132" i="9"/>
  <c r="L132" i="9"/>
  <c r="F133" i="9"/>
  <c r="G133" i="9"/>
  <c r="H133" i="9"/>
  <c r="I133" i="9"/>
  <c r="J133" i="9"/>
  <c r="K133" i="9"/>
  <c r="L133" i="9"/>
  <c r="F134" i="9"/>
  <c r="G134" i="9"/>
  <c r="H134" i="9"/>
  <c r="I134" i="9"/>
  <c r="J134" i="9"/>
  <c r="K134" i="9"/>
  <c r="L134" i="9"/>
  <c r="F135" i="9"/>
  <c r="G135" i="9"/>
  <c r="H135" i="9"/>
  <c r="I135" i="9"/>
  <c r="J135" i="9"/>
  <c r="K135" i="9"/>
  <c r="L135" i="9"/>
  <c r="F136" i="9"/>
  <c r="G136" i="9"/>
  <c r="H136" i="9"/>
  <c r="I136" i="9"/>
  <c r="J136" i="9"/>
  <c r="K136" i="9"/>
  <c r="L136" i="9"/>
  <c r="F137" i="9"/>
  <c r="G137" i="9"/>
  <c r="H137" i="9"/>
  <c r="I137" i="9"/>
  <c r="J137" i="9"/>
  <c r="K137" i="9"/>
  <c r="L137" i="9"/>
  <c r="F138" i="9"/>
  <c r="G138" i="9"/>
  <c r="H138" i="9"/>
  <c r="I138" i="9"/>
  <c r="J138" i="9"/>
  <c r="K138" i="9"/>
  <c r="L138" i="9"/>
  <c r="F139" i="9"/>
  <c r="G139" i="9"/>
  <c r="H139" i="9"/>
  <c r="I139" i="9"/>
  <c r="J139" i="9"/>
  <c r="K139" i="9"/>
  <c r="L139" i="9"/>
  <c r="F140" i="9"/>
  <c r="G140" i="9"/>
  <c r="H140" i="9"/>
  <c r="I140" i="9"/>
  <c r="J140" i="9"/>
  <c r="K140" i="9"/>
  <c r="L140" i="9"/>
  <c r="F141" i="9"/>
  <c r="G141" i="9"/>
  <c r="H141" i="9"/>
  <c r="I141" i="9"/>
  <c r="J141" i="9"/>
  <c r="K141" i="9"/>
  <c r="L141" i="9"/>
  <c r="F142" i="9"/>
  <c r="G142" i="9"/>
  <c r="H142" i="9"/>
  <c r="I142" i="9"/>
  <c r="J142" i="9"/>
  <c r="K142" i="9"/>
  <c r="L142" i="9"/>
  <c r="F143" i="9"/>
  <c r="G143" i="9"/>
  <c r="H143" i="9"/>
  <c r="I143" i="9"/>
  <c r="J143" i="9"/>
  <c r="K143" i="9"/>
  <c r="L143" i="9"/>
  <c r="F144" i="9"/>
  <c r="G144" i="9"/>
  <c r="H144" i="9"/>
  <c r="I144" i="9"/>
  <c r="J144" i="9"/>
  <c r="K144" i="9"/>
  <c r="L144" i="9"/>
  <c r="F145" i="9"/>
  <c r="G145" i="9"/>
  <c r="H145" i="9"/>
  <c r="I145" i="9"/>
  <c r="J145" i="9"/>
  <c r="K145" i="9"/>
  <c r="L145" i="9"/>
  <c r="F146" i="9"/>
  <c r="G146" i="9"/>
  <c r="H146" i="9"/>
  <c r="I146" i="9"/>
  <c r="J146" i="9"/>
  <c r="K146" i="9"/>
  <c r="L146" i="9"/>
  <c r="F147" i="9"/>
  <c r="G147" i="9"/>
  <c r="H147" i="9"/>
  <c r="I147" i="9"/>
  <c r="J147" i="9"/>
  <c r="K147" i="9"/>
  <c r="L147" i="9"/>
  <c r="F148" i="9"/>
  <c r="G148" i="9"/>
  <c r="H148" i="9"/>
  <c r="I148" i="9"/>
  <c r="J148" i="9"/>
  <c r="K148" i="9"/>
  <c r="L148" i="9"/>
  <c r="F149" i="9"/>
  <c r="G149" i="9"/>
  <c r="H149" i="9"/>
  <c r="I149" i="9"/>
  <c r="J149" i="9"/>
  <c r="K149" i="9"/>
  <c r="L149" i="9"/>
  <c r="F150" i="9"/>
  <c r="G150" i="9"/>
  <c r="H150" i="9"/>
  <c r="I150" i="9"/>
  <c r="J150" i="9"/>
  <c r="K150" i="9"/>
  <c r="L150" i="9"/>
  <c r="F151" i="9"/>
  <c r="G151" i="9"/>
  <c r="H151" i="9"/>
  <c r="I151" i="9"/>
  <c r="J151" i="9"/>
  <c r="K151" i="9"/>
  <c r="L151" i="9"/>
  <c r="F152" i="9"/>
  <c r="G152" i="9"/>
  <c r="H152" i="9"/>
  <c r="I152" i="9"/>
  <c r="J152" i="9"/>
  <c r="K152" i="9"/>
  <c r="L152" i="9"/>
  <c r="F153" i="9"/>
  <c r="G153" i="9"/>
  <c r="H153" i="9"/>
  <c r="I153" i="9"/>
  <c r="J153" i="9"/>
  <c r="K153" i="9"/>
  <c r="L153" i="9"/>
  <c r="F154" i="9"/>
  <c r="G154" i="9"/>
  <c r="H154" i="9"/>
  <c r="I154" i="9"/>
  <c r="J154" i="9"/>
  <c r="K154" i="9"/>
  <c r="L154" i="9"/>
  <c r="F155" i="9"/>
  <c r="G155" i="9"/>
  <c r="H155" i="9"/>
  <c r="I155" i="9"/>
  <c r="J155" i="9"/>
  <c r="K155" i="9"/>
  <c r="L155" i="9"/>
  <c r="F156" i="9"/>
  <c r="G156" i="9"/>
  <c r="H156" i="9"/>
  <c r="I156" i="9"/>
  <c r="J156" i="9"/>
  <c r="K156" i="9"/>
  <c r="L156" i="9"/>
  <c r="F157" i="9"/>
  <c r="G157" i="9"/>
  <c r="H157" i="9"/>
  <c r="I157" i="9"/>
  <c r="J157" i="9"/>
  <c r="K157" i="9"/>
  <c r="L157" i="9"/>
  <c r="F158" i="9"/>
  <c r="G158" i="9"/>
  <c r="H158" i="9"/>
  <c r="I158" i="9"/>
  <c r="J158" i="9"/>
  <c r="K158" i="9"/>
  <c r="L158" i="9"/>
  <c r="F159" i="9"/>
  <c r="G159" i="9"/>
  <c r="H159" i="9"/>
  <c r="I159" i="9"/>
  <c r="J159" i="9"/>
  <c r="K159" i="9"/>
  <c r="L159" i="9"/>
  <c r="F160" i="9"/>
  <c r="G160" i="9"/>
  <c r="H160" i="9"/>
  <c r="I160" i="9"/>
  <c r="J160" i="9"/>
  <c r="K160" i="9"/>
  <c r="L160" i="9"/>
  <c r="F161" i="9"/>
  <c r="G161" i="9"/>
  <c r="H161" i="9"/>
  <c r="I161" i="9"/>
  <c r="J161" i="9"/>
  <c r="K161" i="9"/>
  <c r="L161" i="9"/>
  <c r="F162" i="9"/>
  <c r="G162" i="9"/>
  <c r="H162" i="9"/>
  <c r="I162" i="9"/>
  <c r="J162" i="9"/>
  <c r="K162" i="9"/>
  <c r="L162" i="9"/>
  <c r="F163" i="9"/>
  <c r="G163" i="9"/>
  <c r="H163" i="9"/>
  <c r="I163" i="9"/>
  <c r="J163" i="9"/>
  <c r="K163" i="9"/>
  <c r="L163" i="9"/>
  <c r="F164" i="9"/>
  <c r="G164" i="9"/>
  <c r="H164" i="9"/>
  <c r="I164" i="9"/>
  <c r="J164" i="9"/>
  <c r="K164" i="9"/>
  <c r="L164" i="9"/>
  <c r="F165" i="9"/>
  <c r="G165" i="9"/>
  <c r="H165" i="9"/>
  <c r="I165" i="9"/>
  <c r="J165" i="9"/>
  <c r="K165" i="9"/>
  <c r="L165" i="9"/>
  <c r="F166" i="9"/>
  <c r="G166" i="9"/>
  <c r="H166" i="9"/>
  <c r="I166" i="9"/>
  <c r="J166" i="9"/>
  <c r="K166" i="9"/>
  <c r="L166" i="9"/>
  <c r="F167" i="9"/>
  <c r="G167" i="9"/>
  <c r="H167" i="9"/>
  <c r="I167" i="9"/>
  <c r="J167" i="9"/>
  <c r="K167" i="9"/>
  <c r="L167" i="9"/>
  <c r="F168" i="9"/>
  <c r="G168" i="9"/>
  <c r="H168" i="9"/>
  <c r="I168" i="9"/>
  <c r="J168" i="9"/>
  <c r="K168" i="9"/>
  <c r="L168" i="9"/>
  <c r="F169" i="9"/>
  <c r="G169" i="9"/>
  <c r="H169" i="9"/>
  <c r="I169" i="9"/>
  <c r="J169" i="9"/>
  <c r="K169" i="9"/>
  <c r="L169" i="9"/>
  <c r="F170" i="9"/>
  <c r="G170" i="9"/>
  <c r="H170" i="9"/>
  <c r="I170" i="9"/>
  <c r="J170" i="9"/>
  <c r="K170" i="9"/>
  <c r="L170" i="9"/>
  <c r="F171" i="9"/>
  <c r="G171" i="9"/>
  <c r="H171" i="9"/>
  <c r="I171" i="9"/>
  <c r="J171" i="9"/>
  <c r="K171" i="9"/>
  <c r="L171" i="9"/>
  <c r="F172" i="9"/>
  <c r="G172" i="9"/>
  <c r="H172" i="9"/>
  <c r="I172" i="9"/>
  <c r="J172" i="9"/>
  <c r="K172" i="9"/>
  <c r="L172" i="9"/>
  <c r="F173" i="9"/>
  <c r="G173" i="9"/>
  <c r="H173" i="9"/>
  <c r="I173" i="9"/>
  <c r="J173" i="9"/>
  <c r="K173" i="9"/>
  <c r="L173" i="9"/>
  <c r="F174" i="9"/>
  <c r="G174" i="9"/>
  <c r="H174" i="9"/>
  <c r="I174" i="9"/>
  <c r="J174" i="9"/>
  <c r="K174" i="9"/>
  <c r="L174" i="9"/>
  <c r="F175" i="9"/>
  <c r="G175" i="9"/>
  <c r="H175" i="9"/>
  <c r="I175" i="9"/>
  <c r="J175" i="9"/>
  <c r="K175" i="9"/>
  <c r="L175" i="9"/>
  <c r="F176" i="9"/>
  <c r="G176" i="9"/>
  <c r="H176" i="9"/>
  <c r="I176" i="9"/>
  <c r="J176" i="9"/>
  <c r="K176" i="9"/>
  <c r="L176" i="9"/>
  <c r="F177" i="9"/>
  <c r="G177" i="9"/>
  <c r="H177" i="9"/>
  <c r="I177" i="9"/>
  <c r="J177" i="9"/>
  <c r="K177" i="9"/>
  <c r="L177" i="9"/>
  <c r="F178" i="9"/>
  <c r="G178" i="9"/>
  <c r="H178" i="9"/>
  <c r="I178" i="9"/>
  <c r="J178" i="9"/>
  <c r="K178" i="9"/>
  <c r="L178" i="9"/>
  <c r="F179" i="9"/>
  <c r="G179" i="9"/>
  <c r="H179" i="9"/>
  <c r="I179" i="9"/>
  <c r="J179" i="9"/>
  <c r="K179" i="9"/>
  <c r="L179" i="9"/>
  <c r="F180" i="9"/>
  <c r="G180" i="9"/>
  <c r="H180" i="9"/>
  <c r="I180" i="9"/>
  <c r="J180" i="9"/>
  <c r="K180" i="9"/>
  <c r="L180" i="9"/>
  <c r="F181" i="9"/>
  <c r="G181" i="9"/>
  <c r="H181" i="9"/>
  <c r="I181" i="9"/>
  <c r="J181" i="9"/>
  <c r="K181" i="9"/>
  <c r="L181" i="9"/>
  <c r="F182" i="9"/>
  <c r="G182" i="9"/>
  <c r="H182" i="9"/>
  <c r="I182" i="9"/>
  <c r="J182" i="9"/>
  <c r="K182" i="9"/>
  <c r="L182" i="9"/>
  <c r="F183" i="9"/>
  <c r="G183" i="9"/>
  <c r="H183" i="9"/>
  <c r="I183" i="9"/>
  <c r="J183" i="9"/>
  <c r="K183" i="9"/>
  <c r="L183" i="9"/>
  <c r="F184" i="9"/>
  <c r="G184" i="9"/>
  <c r="H184" i="9"/>
  <c r="I184" i="9"/>
  <c r="J184" i="9"/>
  <c r="K184" i="9"/>
  <c r="L184" i="9"/>
  <c r="F185" i="9"/>
  <c r="G185" i="9"/>
  <c r="H185" i="9"/>
  <c r="I185" i="9"/>
  <c r="J185" i="9"/>
  <c r="K185" i="9"/>
  <c r="L185" i="9"/>
  <c r="F186" i="9"/>
  <c r="G186" i="9"/>
  <c r="H186" i="9"/>
  <c r="I186" i="9"/>
  <c r="J186" i="9"/>
  <c r="K186" i="9"/>
  <c r="L186" i="9"/>
  <c r="F187" i="9"/>
  <c r="G187" i="9"/>
  <c r="H187" i="9"/>
  <c r="I187" i="9"/>
  <c r="J187" i="9"/>
  <c r="K187" i="9"/>
  <c r="L187" i="9"/>
  <c r="F188" i="9"/>
  <c r="G188" i="9"/>
  <c r="H188" i="9"/>
  <c r="I188" i="9"/>
  <c r="J188" i="9"/>
  <c r="K188" i="9"/>
  <c r="L188" i="9"/>
  <c r="F189" i="9"/>
  <c r="G189" i="9"/>
  <c r="H189" i="9"/>
  <c r="I189" i="9"/>
  <c r="J189" i="9"/>
  <c r="K189" i="9"/>
  <c r="L189" i="9"/>
  <c r="F190" i="9"/>
  <c r="G190" i="9"/>
  <c r="H190" i="9"/>
  <c r="I190" i="9"/>
  <c r="J190" i="9"/>
  <c r="K190" i="9"/>
  <c r="L190" i="9"/>
  <c r="F191" i="9"/>
  <c r="G191" i="9"/>
  <c r="H191" i="9"/>
  <c r="I191" i="9"/>
  <c r="J191" i="9"/>
  <c r="K191" i="9"/>
  <c r="L191" i="9"/>
  <c r="F192" i="9"/>
  <c r="G192" i="9"/>
  <c r="H192" i="9"/>
  <c r="I192" i="9"/>
  <c r="J192" i="9"/>
  <c r="K192" i="9"/>
  <c r="L192" i="9"/>
  <c r="F193" i="9"/>
  <c r="G193" i="9"/>
  <c r="H193" i="9"/>
  <c r="I193" i="9"/>
  <c r="J193" i="9"/>
  <c r="K193" i="9"/>
  <c r="L193" i="9"/>
  <c r="F194" i="9"/>
  <c r="G194" i="9"/>
  <c r="H194" i="9"/>
  <c r="I194" i="9"/>
  <c r="J194" i="9"/>
  <c r="K194" i="9"/>
  <c r="L194" i="9"/>
  <c r="F195" i="9"/>
  <c r="G195" i="9"/>
  <c r="H195" i="9"/>
  <c r="I195" i="9"/>
  <c r="J195" i="9"/>
  <c r="K195" i="9"/>
  <c r="L195" i="9"/>
  <c r="F196" i="9"/>
  <c r="G196" i="9"/>
  <c r="H196" i="9"/>
  <c r="I196" i="9"/>
  <c r="J196" i="9"/>
  <c r="K196" i="9"/>
  <c r="L196" i="9"/>
  <c r="F197" i="9"/>
  <c r="G197" i="9"/>
  <c r="H197" i="9"/>
  <c r="I197" i="9"/>
  <c r="J197" i="9"/>
  <c r="K197" i="9"/>
  <c r="L197" i="9"/>
  <c r="F198" i="9"/>
  <c r="G198" i="9"/>
  <c r="H198" i="9"/>
  <c r="I198" i="9"/>
  <c r="J198" i="9"/>
  <c r="K198" i="9"/>
  <c r="L198" i="9"/>
  <c r="F199" i="9"/>
  <c r="G199" i="9"/>
  <c r="H199" i="9"/>
  <c r="I199" i="9"/>
  <c r="J199" i="9"/>
  <c r="K199" i="9"/>
  <c r="L199" i="9"/>
  <c r="F200" i="9"/>
  <c r="G200" i="9"/>
  <c r="H200" i="9"/>
  <c r="I200" i="9"/>
  <c r="J200" i="9"/>
  <c r="K200" i="9"/>
  <c r="L200" i="9"/>
  <c r="F201" i="9"/>
  <c r="G201" i="9"/>
  <c r="H201" i="9"/>
  <c r="I201" i="9"/>
  <c r="J201" i="9"/>
  <c r="K201" i="9"/>
  <c r="L201" i="9"/>
  <c r="F202" i="9"/>
  <c r="G202" i="9"/>
  <c r="H202" i="9"/>
  <c r="I202" i="9"/>
  <c r="J202" i="9"/>
  <c r="K202" i="9"/>
  <c r="L202" i="9"/>
  <c r="F203" i="9"/>
  <c r="G203" i="9"/>
  <c r="H203" i="9"/>
  <c r="I203" i="9"/>
  <c r="J203" i="9"/>
  <c r="K203" i="9"/>
  <c r="L203" i="9"/>
  <c r="F204" i="9"/>
  <c r="G204" i="9"/>
  <c r="H204" i="9"/>
  <c r="I204" i="9"/>
  <c r="J204" i="9"/>
  <c r="K204" i="9"/>
  <c r="L204" i="9"/>
  <c r="F205" i="9"/>
  <c r="G205" i="9"/>
  <c r="H205" i="9"/>
  <c r="I205" i="9"/>
  <c r="J205" i="9"/>
  <c r="K205" i="9"/>
  <c r="L205" i="9"/>
  <c r="F206" i="9"/>
  <c r="G206" i="9"/>
  <c r="H206" i="9"/>
  <c r="I206" i="9"/>
  <c r="J206" i="9"/>
  <c r="K206" i="9"/>
  <c r="L206" i="9"/>
  <c r="F207" i="9"/>
  <c r="G207" i="9"/>
  <c r="H207" i="9"/>
  <c r="I207" i="9"/>
  <c r="J207" i="9"/>
  <c r="K207" i="9"/>
  <c r="L207" i="9"/>
  <c r="F208" i="9"/>
  <c r="G208" i="9"/>
  <c r="H208" i="9"/>
  <c r="I208" i="9"/>
  <c r="J208" i="9"/>
  <c r="K208" i="9"/>
  <c r="L208" i="9"/>
  <c r="F209" i="9"/>
  <c r="G209" i="9"/>
  <c r="H209" i="9"/>
  <c r="I209" i="9"/>
  <c r="J209" i="9"/>
  <c r="K209" i="9"/>
  <c r="L209" i="9"/>
  <c r="F210" i="9"/>
  <c r="G210" i="9"/>
  <c r="H210" i="9"/>
  <c r="I210" i="9"/>
  <c r="J210" i="9"/>
  <c r="K210" i="9"/>
  <c r="L210" i="9"/>
  <c r="F211" i="9"/>
  <c r="G211" i="9"/>
  <c r="H211" i="9"/>
  <c r="I211" i="9"/>
  <c r="J211" i="9"/>
  <c r="K211" i="9"/>
  <c r="L211" i="9"/>
  <c r="F212" i="9"/>
  <c r="G212" i="9"/>
  <c r="H212" i="9"/>
  <c r="I212" i="9"/>
  <c r="J212" i="9"/>
  <c r="K212" i="9"/>
  <c r="L212" i="9"/>
  <c r="F213" i="9"/>
  <c r="G213" i="9"/>
  <c r="H213" i="9"/>
  <c r="I213" i="9"/>
  <c r="J213" i="9"/>
  <c r="K213" i="9"/>
  <c r="L213" i="9"/>
  <c r="F214" i="9"/>
  <c r="G214" i="9"/>
  <c r="H214" i="9"/>
  <c r="I214" i="9"/>
  <c r="J214" i="9"/>
  <c r="K214" i="9"/>
  <c r="L214" i="9"/>
  <c r="F215" i="9"/>
  <c r="G215" i="9"/>
  <c r="H215" i="9"/>
  <c r="I215" i="9"/>
  <c r="J215" i="9"/>
  <c r="K215" i="9"/>
  <c r="L215" i="9"/>
  <c r="F216" i="9"/>
  <c r="G216" i="9"/>
  <c r="H216" i="9"/>
  <c r="I216" i="9"/>
  <c r="J216" i="9"/>
  <c r="K216" i="9"/>
  <c r="L216" i="9"/>
  <c r="F217" i="9"/>
  <c r="G217" i="9"/>
  <c r="H217" i="9"/>
  <c r="I217" i="9"/>
  <c r="J217" i="9"/>
  <c r="K217" i="9"/>
  <c r="L217" i="9"/>
  <c r="F218" i="9"/>
  <c r="G218" i="9"/>
  <c r="H218" i="9"/>
  <c r="I218" i="9"/>
  <c r="J218" i="9"/>
  <c r="K218" i="9"/>
  <c r="L218" i="9"/>
  <c r="F219" i="9"/>
  <c r="G219" i="9"/>
  <c r="H219" i="9"/>
  <c r="I219" i="9"/>
  <c r="J219" i="9"/>
  <c r="K219" i="9"/>
  <c r="L219" i="9"/>
  <c r="F220" i="9"/>
  <c r="G220" i="9"/>
  <c r="H220" i="9"/>
  <c r="I220" i="9"/>
  <c r="J220" i="9"/>
  <c r="K220" i="9"/>
  <c r="L220" i="9"/>
  <c r="F221" i="9"/>
  <c r="G221" i="9"/>
  <c r="H221" i="9"/>
  <c r="I221" i="9"/>
  <c r="J221" i="9"/>
  <c r="K221" i="9"/>
  <c r="L221" i="9"/>
  <c r="F222" i="9"/>
  <c r="G222" i="9"/>
  <c r="H222" i="9"/>
  <c r="I222" i="9"/>
  <c r="J222" i="9"/>
  <c r="K222" i="9"/>
  <c r="L222" i="9"/>
  <c r="F223" i="9"/>
  <c r="G223" i="9"/>
  <c r="H223" i="9"/>
  <c r="I223" i="9"/>
  <c r="J223" i="9"/>
  <c r="K223" i="9"/>
  <c r="L223" i="9"/>
  <c r="F224" i="9"/>
  <c r="G224" i="9"/>
  <c r="H224" i="9"/>
  <c r="I224" i="9"/>
  <c r="J224" i="9"/>
  <c r="K224" i="9"/>
  <c r="L224" i="9"/>
  <c r="F225" i="9"/>
  <c r="G225" i="9"/>
  <c r="H225" i="9"/>
  <c r="I225" i="9"/>
  <c r="J225" i="9"/>
  <c r="K225" i="9"/>
  <c r="L225" i="9"/>
  <c r="F226" i="9"/>
  <c r="G226" i="9"/>
  <c r="H226" i="9"/>
  <c r="I226" i="9"/>
  <c r="J226" i="9"/>
  <c r="K226" i="9"/>
  <c r="L226" i="9"/>
  <c r="F227" i="9"/>
  <c r="G227" i="9"/>
  <c r="H227" i="9"/>
  <c r="I227" i="9"/>
  <c r="J227" i="9"/>
  <c r="K227" i="9"/>
  <c r="L227" i="9"/>
  <c r="F228" i="9"/>
  <c r="G228" i="9"/>
  <c r="H228" i="9"/>
  <c r="I228" i="9"/>
  <c r="J228" i="9"/>
  <c r="K228" i="9"/>
  <c r="L228" i="9"/>
  <c r="F229" i="9"/>
  <c r="G229" i="9"/>
  <c r="H229" i="9"/>
  <c r="I229" i="9"/>
  <c r="J229" i="9"/>
  <c r="K229" i="9"/>
  <c r="L229" i="9"/>
  <c r="F230" i="9"/>
  <c r="G230" i="9"/>
  <c r="H230" i="9"/>
  <c r="I230" i="9"/>
  <c r="J230" i="9"/>
  <c r="K230" i="9"/>
  <c r="L230" i="9"/>
  <c r="F231" i="9"/>
  <c r="G231" i="9"/>
  <c r="H231" i="9"/>
  <c r="I231" i="9"/>
  <c r="J231" i="9"/>
  <c r="K231" i="9"/>
  <c r="L231" i="9"/>
  <c r="F232" i="9"/>
  <c r="G232" i="9"/>
  <c r="H232" i="9"/>
  <c r="I232" i="9"/>
  <c r="J232" i="9"/>
  <c r="K232" i="9"/>
  <c r="L232" i="9"/>
  <c r="F233" i="9"/>
  <c r="G233" i="9"/>
  <c r="H233" i="9"/>
  <c r="I233" i="9"/>
  <c r="J233" i="9"/>
  <c r="K233" i="9"/>
  <c r="L233" i="9"/>
  <c r="F234" i="9"/>
  <c r="G234" i="9"/>
  <c r="H234" i="9"/>
  <c r="I234" i="9"/>
  <c r="J234" i="9"/>
  <c r="K234" i="9"/>
  <c r="L234" i="9"/>
  <c r="F235" i="9"/>
  <c r="G235" i="9"/>
  <c r="H235" i="9"/>
  <c r="I235" i="9"/>
  <c r="J235" i="9"/>
  <c r="K235" i="9"/>
  <c r="L235" i="9"/>
  <c r="F236" i="9"/>
  <c r="G236" i="9"/>
  <c r="H236" i="9"/>
  <c r="I236" i="9"/>
  <c r="J236" i="9"/>
  <c r="K236" i="9"/>
  <c r="L236" i="9"/>
  <c r="F237" i="9"/>
  <c r="G237" i="9"/>
  <c r="H237" i="9"/>
  <c r="I237" i="9"/>
  <c r="J237" i="9"/>
  <c r="K237" i="9"/>
  <c r="L237" i="9"/>
  <c r="F238" i="9"/>
  <c r="G238" i="9"/>
  <c r="H238" i="9"/>
  <c r="I238" i="9"/>
  <c r="J238" i="9"/>
  <c r="K238" i="9"/>
  <c r="L238" i="9"/>
  <c r="F239" i="9"/>
  <c r="G239" i="9"/>
  <c r="H239" i="9"/>
  <c r="I239" i="9"/>
  <c r="J239" i="9"/>
  <c r="K239" i="9"/>
  <c r="L239" i="9"/>
  <c r="F240" i="9"/>
  <c r="G240" i="9"/>
  <c r="H240" i="9"/>
  <c r="I240" i="9"/>
  <c r="J240" i="9"/>
  <c r="K240" i="9"/>
  <c r="L240" i="9"/>
  <c r="F241" i="9"/>
  <c r="G241" i="9"/>
  <c r="H241" i="9"/>
  <c r="I241" i="9"/>
  <c r="J241" i="9"/>
  <c r="K241" i="9"/>
  <c r="L241" i="9"/>
  <c r="F242" i="9"/>
  <c r="G242" i="9"/>
  <c r="H242" i="9"/>
  <c r="I242" i="9"/>
  <c r="J242" i="9"/>
  <c r="K242" i="9"/>
  <c r="L242" i="9"/>
  <c r="F243" i="9"/>
  <c r="G243" i="9"/>
  <c r="H243" i="9"/>
  <c r="I243" i="9"/>
  <c r="J243" i="9"/>
  <c r="K243" i="9"/>
  <c r="L243" i="9"/>
  <c r="F244" i="9"/>
  <c r="G244" i="9"/>
  <c r="H244" i="9"/>
  <c r="I244" i="9"/>
  <c r="J244" i="9"/>
  <c r="K244" i="9"/>
  <c r="L244" i="9"/>
  <c r="F245" i="9"/>
  <c r="G245" i="9"/>
  <c r="H245" i="9"/>
  <c r="I245" i="9"/>
  <c r="J245" i="9"/>
  <c r="K245" i="9"/>
  <c r="L245" i="9"/>
  <c r="F246" i="9"/>
  <c r="G246" i="9"/>
  <c r="H246" i="9"/>
  <c r="I246" i="9"/>
  <c r="J246" i="9"/>
  <c r="K246" i="9"/>
  <c r="L246" i="9"/>
  <c r="F247" i="9"/>
  <c r="G247" i="9"/>
  <c r="H247" i="9"/>
  <c r="I247" i="9"/>
  <c r="J247" i="9"/>
  <c r="K247" i="9"/>
  <c r="L247" i="9"/>
  <c r="F248" i="9"/>
  <c r="G248" i="9"/>
  <c r="H248" i="9"/>
  <c r="I248" i="9"/>
  <c r="J248" i="9"/>
  <c r="K248" i="9"/>
  <c r="L248" i="9"/>
  <c r="F249" i="9"/>
  <c r="G249" i="9"/>
  <c r="H249" i="9"/>
  <c r="I249" i="9"/>
  <c r="J249" i="9"/>
  <c r="K249" i="9"/>
  <c r="L249" i="9"/>
  <c r="F250" i="9"/>
  <c r="G250" i="9"/>
  <c r="H250" i="9"/>
  <c r="I250" i="9"/>
  <c r="J250" i="9"/>
  <c r="K250" i="9"/>
  <c r="L250" i="9"/>
  <c r="F251" i="9"/>
  <c r="G251" i="9"/>
  <c r="H251" i="9"/>
  <c r="I251" i="9"/>
  <c r="J251" i="9"/>
  <c r="K251" i="9"/>
  <c r="L251" i="9"/>
  <c r="F252" i="9"/>
  <c r="G252" i="9"/>
  <c r="H252" i="9"/>
  <c r="I252" i="9"/>
  <c r="J252" i="9"/>
  <c r="K252" i="9"/>
  <c r="L252" i="9"/>
  <c r="F253" i="9"/>
  <c r="G253" i="9"/>
  <c r="H253" i="9"/>
  <c r="I253" i="9"/>
  <c r="J253" i="9"/>
  <c r="K253" i="9"/>
  <c r="L253" i="9"/>
  <c r="F254" i="9"/>
  <c r="G254" i="9"/>
  <c r="H254" i="9"/>
  <c r="I254" i="9"/>
  <c r="J254" i="9"/>
  <c r="K254" i="9"/>
  <c r="L254" i="9"/>
  <c r="F255" i="9"/>
  <c r="G255" i="9"/>
  <c r="H255" i="9"/>
  <c r="I255" i="9"/>
  <c r="J255" i="9"/>
  <c r="K255" i="9"/>
  <c r="L255" i="9"/>
  <c r="F256" i="9"/>
  <c r="G256" i="9"/>
  <c r="H256" i="9"/>
  <c r="I256" i="9"/>
  <c r="J256" i="9"/>
  <c r="K256" i="9"/>
  <c r="L256" i="9"/>
  <c r="F257" i="9"/>
  <c r="G257" i="9"/>
  <c r="H257" i="9"/>
  <c r="I257" i="9"/>
  <c r="J257" i="9"/>
  <c r="K257" i="9"/>
  <c r="L257" i="9"/>
  <c r="F258" i="9"/>
  <c r="G258" i="9"/>
  <c r="H258" i="9"/>
  <c r="I258" i="9"/>
  <c r="J258" i="9"/>
  <c r="K258" i="9"/>
  <c r="L258" i="9"/>
  <c r="F259" i="9"/>
  <c r="G259" i="9"/>
  <c r="H259" i="9"/>
  <c r="I259" i="9"/>
  <c r="J259" i="9"/>
  <c r="K259" i="9"/>
  <c r="L259" i="9"/>
  <c r="F260" i="9"/>
  <c r="G260" i="9"/>
  <c r="H260" i="9"/>
  <c r="I260" i="9"/>
  <c r="J260" i="9"/>
  <c r="K260" i="9"/>
  <c r="L260" i="9"/>
  <c r="F261" i="9"/>
  <c r="G261" i="9"/>
  <c r="H261" i="9"/>
  <c r="I261" i="9"/>
  <c r="J261" i="9"/>
  <c r="K261" i="9"/>
  <c r="L261" i="9"/>
  <c r="F262" i="9"/>
  <c r="G262" i="9"/>
  <c r="H262" i="9"/>
  <c r="I262" i="9"/>
  <c r="J262" i="9"/>
  <c r="K262" i="9"/>
  <c r="L262" i="9"/>
  <c r="F263" i="9"/>
  <c r="G263" i="9"/>
  <c r="H263" i="9"/>
  <c r="I263" i="9"/>
  <c r="J263" i="9"/>
  <c r="K263" i="9"/>
  <c r="L263" i="9"/>
  <c r="F264" i="9"/>
  <c r="G264" i="9"/>
  <c r="H264" i="9"/>
  <c r="I264" i="9"/>
  <c r="J264" i="9"/>
  <c r="K264" i="9"/>
  <c r="L264" i="9"/>
  <c r="F265" i="9"/>
  <c r="G265" i="9"/>
  <c r="H265" i="9"/>
  <c r="I265" i="9"/>
  <c r="J265" i="9"/>
  <c r="K265" i="9"/>
  <c r="L265" i="9"/>
  <c r="F266" i="9"/>
  <c r="G266" i="9"/>
  <c r="H266" i="9"/>
  <c r="I266" i="9"/>
  <c r="J266" i="9"/>
  <c r="K266" i="9"/>
  <c r="L266" i="9"/>
  <c r="F267" i="9"/>
  <c r="G267" i="9"/>
  <c r="H267" i="9"/>
  <c r="I267" i="9"/>
  <c r="J267" i="9"/>
  <c r="K267" i="9"/>
  <c r="L267" i="9"/>
  <c r="F268" i="9"/>
  <c r="G268" i="9"/>
  <c r="H268" i="9"/>
  <c r="I268" i="9"/>
  <c r="J268" i="9"/>
  <c r="K268" i="9"/>
  <c r="L268" i="9"/>
  <c r="F269" i="9"/>
  <c r="G269" i="9"/>
  <c r="H269" i="9"/>
  <c r="I269" i="9"/>
  <c r="J269" i="9"/>
  <c r="K269" i="9"/>
  <c r="L269" i="9"/>
  <c r="F270" i="9"/>
  <c r="G270" i="9"/>
  <c r="H270" i="9"/>
  <c r="I270" i="9"/>
  <c r="J270" i="9"/>
  <c r="K270" i="9"/>
  <c r="L270" i="9"/>
  <c r="F271" i="9"/>
  <c r="G271" i="9"/>
  <c r="H271" i="9"/>
  <c r="I271" i="9"/>
  <c r="J271" i="9"/>
  <c r="K271" i="9"/>
  <c r="L271" i="9"/>
  <c r="F272" i="9"/>
  <c r="G272" i="9"/>
  <c r="H272" i="9"/>
  <c r="I272" i="9"/>
  <c r="J272" i="9"/>
  <c r="K272" i="9"/>
  <c r="L272" i="9"/>
  <c r="F273" i="9"/>
  <c r="G273" i="9"/>
  <c r="H273" i="9"/>
  <c r="I273" i="9"/>
  <c r="J273" i="9"/>
  <c r="K273" i="9"/>
  <c r="L273" i="9"/>
  <c r="F274" i="9"/>
  <c r="G274" i="9"/>
  <c r="H274" i="9"/>
  <c r="I274" i="9"/>
  <c r="J274" i="9"/>
  <c r="K274" i="9"/>
  <c r="L274" i="9"/>
  <c r="F275" i="9"/>
  <c r="G275" i="9"/>
  <c r="H275" i="9"/>
  <c r="I275" i="9"/>
  <c r="J275" i="9"/>
  <c r="K275" i="9"/>
  <c r="L275" i="9"/>
  <c r="F276" i="9"/>
  <c r="G276" i="9"/>
  <c r="H276" i="9"/>
  <c r="I276" i="9"/>
  <c r="J276" i="9"/>
  <c r="K276" i="9"/>
  <c r="L276" i="9"/>
  <c r="F277" i="9"/>
  <c r="G277" i="9"/>
  <c r="H277" i="9"/>
  <c r="I277" i="9"/>
  <c r="J277" i="9"/>
  <c r="K277" i="9"/>
  <c r="L277" i="9"/>
  <c r="F278" i="9"/>
  <c r="G278" i="9"/>
  <c r="H278" i="9"/>
  <c r="I278" i="9"/>
  <c r="J278" i="9"/>
  <c r="K278" i="9"/>
  <c r="L278" i="9"/>
  <c r="F279" i="9"/>
  <c r="G279" i="9"/>
  <c r="H279" i="9"/>
  <c r="I279" i="9"/>
  <c r="J279" i="9"/>
  <c r="K279" i="9"/>
  <c r="L279" i="9"/>
  <c r="F280" i="9"/>
  <c r="G280" i="9"/>
  <c r="H280" i="9"/>
  <c r="I280" i="9"/>
  <c r="J280" i="9"/>
  <c r="K280" i="9"/>
  <c r="L280" i="9"/>
  <c r="F281" i="9"/>
  <c r="G281" i="9"/>
  <c r="H281" i="9"/>
  <c r="I281" i="9"/>
  <c r="J281" i="9"/>
  <c r="K281" i="9"/>
  <c r="L281" i="9"/>
  <c r="F282" i="9"/>
  <c r="G282" i="9"/>
  <c r="H282" i="9"/>
  <c r="I282" i="9"/>
  <c r="J282" i="9"/>
  <c r="K282" i="9"/>
  <c r="L282" i="9"/>
  <c r="F283" i="9"/>
  <c r="G283" i="9"/>
  <c r="H283" i="9"/>
  <c r="I283" i="9"/>
  <c r="J283" i="9"/>
  <c r="K283" i="9"/>
  <c r="L283" i="9"/>
  <c r="F284" i="9"/>
  <c r="G284" i="9"/>
  <c r="H284" i="9"/>
  <c r="I284" i="9"/>
  <c r="J284" i="9"/>
  <c r="K284" i="9"/>
  <c r="L284" i="9"/>
  <c r="F285" i="9"/>
  <c r="G285" i="9"/>
  <c r="H285" i="9"/>
  <c r="I285" i="9"/>
  <c r="J285" i="9"/>
  <c r="K285" i="9"/>
  <c r="L285" i="9"/>
  <c r="F286" i="9"/>
  <c r="G286" i="9"/>
  <c r="H286" i="9"/>
  <c r="I286" i="9"/>
  <c r="J286" i="9"/>
  <c r="K286" i="9"/>
  <c r="L286" i="9"/>
  <c r="F287" i="9"/>
  <c r="G287" i="9"/>
  <c r="H287" i="9"/>
  <c r="I287" i="9"/>
  <c r="J287" i="9"/>
  <c r="K287" i="9"/>
  <c r="L287" i="9"/>
  <c r="F288" i="9"/>
  <c r="G288" i="9"/>
  <c r="H288" i="9"/>
  <c r="I288" i="9"/>
  <c r="J288" i="9"/>
  <c r="K288" i="9"/>
  <c r="L288" i="9"/>
  <c r="F289" i="9"/>
  <c r="G289" i="9"/>
  <c r="H289" i="9"/>
  <c r="I289" i="9"/>
  <c r="J289" i="9"/>
  <c r="K289" i="9"/>
  <c r="L289" i="9"/>
  <c r="F290" i="9"/>
  <c r="G290" i="9"/>
  <c r="H290" i="9"/>
  <c r="I290" i="9"/>
  <c r="J290" i="9"/>
  <c r="K290" i="9"/>
  <c r="L290" i="9"/>
  <c r="F291" i="9"/>
  <c r="G291" i="9"/>
  <c r="H291" i="9"/>
  <c r="I291" i="9"/>
  <c r="J291" i="9"/>
  <c r="K291" i="9"/>
  <c r="L291" i="9"/>
  <c r="F292" i="9"/>
  <c r="G292" i="9"/>
  <c r="H292" i="9"/>
  <c r="I292" i="9"/>
  <c r="J292" i="9"/>
  <c r="K292" i="9"/>
  <c r="L292" i="9"/>
  <c r="F293" i="9"/>
  <c r="G293" i="9"/>
  <c r="H293" i="9"/>
  <c r="I293" i="9"/>
  <c r="J293" i="9"/>
  <c r="K293" i="9"/>
  <c r="L293" i="9"/>
  <c r="F294" i="9"/>
  <c r="G294" i="9"/>
  <c r="H294" i="9"/>
  <c r="I294" i="9"/>
  <c r="J294" i="9"/>
  <c r="K294" i="9"/>
  <c r="L294" i="9"/>
  <c r="F295" i="9"/>
  <c r="G295" i="9"/>
  <c r="H295" i="9"/>
  <c r="I295" i="9"/>
  <c r="J295" i="9"/>
  <c r="K295" i="9"/>
  <c r="L295" i="9"/>
  <c r="F296" i="9"/>
  <c r="G296" i="9"/>
  <c r="H296" i="9"/>
  <c r="I296" i="9"/>
  <c r="J296" i="9"/>
  <c r="K296" i="9"/>
  <c r="L296" i="9"/>
  <c r="F297" i="9"/>
  <c r="G297" i="9"/>
  <c r="H297" i="9"/>
  <c r="I297" i="9"/>
  <c r="J297" i="9"/>
  <c r="K297" i="9"/>
  <c r="L297" i="9"/>
  <c r="F298" i="9"/>
  <c r="G298" i="9"/>
  <c r="H298" i="9"/>
  <c r="I298" i="9"/>
  <c r="J298" i="9"/>
  <c r="K298" i="9"/>
  <c r="L298" i="9"/>
  <c r="F299" i="9"/>
  <c r="G299" i="9"/>
  <c r="H299" i="9"/>
  <c r="I299" i="9"/>
  <c r="J299" i="9"/>
  <c r="K299" i="9"/>
  <c r="L299" i="9"/>
  <c r="F300" i="9"/>
  <c r="G300" i="9"/>
  <c r="H300" i="9"/>
  <c r="I300" i="9"/>
  <c r="J300" i="9"/>
  <c r="K300" i="9"/>
  <c r="L300" i="9"/>
  <c r="L7" i="9"/>
  <c r="K7" i="9"/>
  <c r="C3" i="1"/>
  <c r="C1" i="1"/>
  <c r="C3" i="7"/>
  <c r="C1" i="7"/>
  <c r="C3" i="6"/>
  <c r="C1" i="6"/>
  <c r="C3" i="3"/>
  <c r="C1" i="3"/>
  <c r="C3" i="2"/>
  <c r="C1" i="2"/>
  <c r="C3" i="11"/>
  <c r="C1" i="11"/>
  <c r="C3" i="4"/>
  <c r="C1" i="4"/>
  <c r="E17" i="7"/>
  <c r="C3" i="5"/>
  <c r="C1" i="5"/>
  <c r="D475" i="10"/>
  <c r="D477" i="10"/>
  <c r="C475" i="10"/>
  <c r="C477" i="10"/>
  <c r="B475" i="10"/>
  <c r="B477" i="10"/>
  <c r="D462" i="10"/>
  <c r="C462" i="10"/>
  <c r="B462" i="10"/>
  <c r="D445" i="10"/>
  <c r="C445" i="10"/>
  <c r="B445" i="10"/>
  <c r="D444" i="10"/>
  <c r="C444" i="10"/>
  <c r="B444" i="10"/>
  <c r="D443" i="10"/>
  <c r="C443" i="10"/>
  <c r="B443" i="10"/>
  <c r="D442" i="10"/>
  <c r="C442" i="10"/>
  <c r="B442" i="10"/>
  <c r="D392" i="10"/>
  <c r="C392" i="10"/>
  <c r="B392" i="10"/>
  <c r="D372" i="10"/>
  <c r="D377" i="10"/>
  <c r="D380" i="10" s="1"/>
  <c r="C372" i="10"/>
  <c r="C377" i="10" s="1"/>
  <c r="C380" i="10" s="1"/>
  <c r="B372" i="10"/>
  <c r="B377" i="10" s="1"/>
  <c r="B380" i="10" s="1"/>
  <c r="D368" i="10"/>
  <c r="C368" i="10"/>
  <c r="B368" i="10"/>
  <c r="B369" i="10" s="1"/>
  <c r="D359" i="10"/>
  <c r="D364" i="10"/>
  <c r="D369" i="10"/>
  <c r="C359" i="10"/>
  <c r="B359" i="10"/>
  <c r="B364" i="10"/>
  <c r="D351" i="10"/>
  <c r="C351" i="10"/>
  <c r="B351" i="10"/>
  <c r="D347" i="10"/>
  <c r="C347" i="10"/>
  <c r="B347" i="10"/>
  <c r="D338" i="10"/>
  <c r="C338" i="10"/>
  <c r="B338" i="10"/>
  <c r="B340" i="10" s="1"/>
  <c r="D333" i="10"/>
  <c r="D340" i="10"/>
  <c r="C333" i="10"/>
  <c r="C340" i="10"/>
  <c r="B333" i="10"/>
  <c r="C328" i="10"/>
  <c r="D326" i="10"/>
  <c r="C326" i="10"/>
  <c r="B326" i="10"/>
  <c r="B328" i="10" s="1"/>
  <c r="D321" i="10"/>
  <c r="D328" i="10"/>
  <c r="C321" i="10"/>
  <c r="B321" i="10"/>
  <c r="D314" i="10"/>
  <c r="C314" i="10"/>
  <c r="B314" i="10"/>
  <c r="B315" i="10" s="1"/>
  <c r="D310" i="10"/>
  <c r="C310" i="10"/>
  <c r="B310" i="10"/>
  <c r="D301" i="10"/>
  <c r="C301" i="10"/>
  <c r="B301" i="10"/>
  <c r="D287" i="10"/>
  <c r="D315" i="10" s="1"/>
  <c r="C287" i="10"/>
  <c r="C315" i="10" s="1"/>
  <c r="B287" i="10"/>
  <c r="D273" i="10"/>
  <c r="C273" i="10"/>
  <c r="C279" i="10" s="1"/>
  <c r="B273" i="10"/>
  <c r="D267" i="10"/>
  <c r="D279" i="10"/>
  <c r="D281" i="10"/>
  <c r="D342" i="10" s="1"/>
  <c r="D348" i="10" s="1"/>
  <c r="D352" i="10" s="1"/>
  <c r="C267" i="10"/>
  <c r="B267" i="10"/>
  <c r="B279" i="10"/>
  <c r="C256" i="10"/>
  <c r="C281" i="10" s="1"/>
  <c r="D254" i="10"/>
  <c r="D256" i="10"/>
  <c r="C254" i="10"/>
  <c r="B254" i="10"/>
  <c r="B256" i="10" s="1"/>
  <c r="B281" i="10" s="1"/>
  <c r="B342" i="10" s="1"/>
  <c r="B348" i="10" s="1"/>
  <c r="D229" i="10"/>
  <c r="C229" i="10"/>
  <c r="B229" i="10"/>
  <c r="D223" i="10"/>
  <c r="C223" i="10"/>
  <c r="B223" i="10"/>
  <c r="D216" i="10"/>
  <c r="C216" i="10"/>
  <c r="B216" i="10"/>
  <c r="D212" i="10"/>
  <c r="C212" i="10"/>
  <c r="B212" i="10"/>
  <c r="D208" i="10"/>
  <c r="C208" i="10"/>
  <c r="B208" i="10"/>
  <c r="D204" i="10"/>
  <c r="C204" i="10"/>
  <c r="B204" i="10"/>
  <c r="D200" i="10"/>
  <c r="C200" i="10"/>
  <c r="B200" i="10"/>
  <c r="D196" i="10"/>
  <c r="C196" i="10"/>
  <c r="B196" i="10"/>
  <c r="D192" i="10"/>
  <c r="C192" i="10"/>
  <c r="B192" i="10"/>
  <c r="D188" i="10"/>
  <c r="C188" i="10"/>
  <c r="B188" i="10"/>
  <c r="D181" i="10"/>
  <c r="C181" i="10"/>
  <c r="B181" i="10"/>
  <c r="D177" i="10"/>
  <c r="C177" i="10"/>
  <c r="B177" i="10"/>
  <c r="D173" i="10"/>
  <c r="C173" i="10"/>
  <c r="B173" i="10"/>
  <c r="D169" i="10"/>
  <c r="C169" i="10"/>
  <c r="B169" i="10"/>
  <c r="D165" i="10"/>
  <c r="C165" i="10"/>
  <c r="B165" i="10"/>
  <c r="D161" i="10"/>
  <c r="C161" i="10"/>
  <c r="B161" i="10"/>
  <c r="D154" i="10"/>
  <c r="D470" i="10"/>
  <c r="D472" i="10"/>
  <c r="C154" i="10"/>
  <c r="C470" i="10" s="1"/>
  <c r="C472" i="10" s="1"/>
  <c r="B154" i="10"/>
  <c r="B470" i="10"/>
  <c r="B472" i="10" s="1"/>
  <c r="D149" i="10"/>
  <c r="D146" i="10"/>
  <c r="C146" i="10"/>
  <c r="C149" i="10" s="1"/>
  <c r="B146" i="10"/>
  <c r="B149" i="10"/>
  <c r="D124" i="10"/>
  <c r="C124" i="10"/>
  <c r="B124" i="10"/>
  <c r="B126" i="10"/>
  <c r="B127" i="10"/>
  <c r="B128" i="10" s="1"/>
  <c r="A123" i="10"/>
  <c r="A184" i="10"/>
  <c r="A235" i="10"/>
  <c r="A304" i="10" s="1"/>
  <c r="A357" i="10" s="1"/>
  <c r="A388" i="10" s="1"/>
  <c r="A399" i="10" s="1"/>
  <c r="A429" i="10" s="1"/>
  <c r="A441" i="10" s="1"/>
  <c r="A452" i="10" s="1"/>
  <c r="A456" i="10" s="1"/>
  <c r="D118" i="10"/>
  <c r="C118" i="10"/>
  <c r="B118" i="10"/>
  <c r="D111" i="10"/>
  <c r="C111" i="10"/>
  <c r="B111" i="10"/>
  <c r="D106" i="10"/>
  <c r="C106" i="10"/>
  <c r="B106" i="10"/>
  <c r="D96" i="10"/>
  <c r="C96" i="10"/>
  <c r="B96" i="10"/>
  <c r="D92" i="10"/>
  <c r="C92" i="10"/>
  <c r="B92" i="10"/>
  <c r="D88" i="10"/>
  <c r="C88" i="10"/>
  <c r="C98" i="10" s="1"/>
  <c r="B88" i="10"/>
  <c r="D84" i="10"/>
  <c r="C84" i="10"/>
  <c r="B84" i="10"/>
  <c r="D80" i="10"/>
  <c r="C80" i="10"/>
  <c r="B80" i="10"/>
  <c r="D76" i="10"/>
  <c r="C76" i="10"/>
  <c r="B76" i="10"/>
  <c r="B98" i="10"/>
  <c r="D72" i="10"/>
  <c r="C72" i="10"/>
  <c r="B72" i="10"/>
  <c r="D67" i="10"/>
  <c r="C67" i="10"/>
  <c r="C465" i="10"/>
  <c r="C467" i="10" s="1"/>
  <c r="B67" i="10"/>
  <c r="B465" i="10"/>
  <c r="B467" i="10" s="1"/>
  <c r="D51" i="10"/>
  <c r="C51" i="10"/>
  <c r="B51" i="10"/>
  <c r="D47" i="10"/>
  <c r="C47" i="10"/>
  <c r="B47" i="10"/>
  <c r="B54" i="10" s="1"/>
  <c r="B55" i="10" s="1"/>
  <c r="D43" i="10"/>
  <c r="C43" i="10"/>
  <c r="B43" i="10"/>
  <c r="D39" i="10"/>
  <c r="C39" i="10"/>
  <c r="B39" i="10"/>
  <c r="D34" i="10"/>
  <c r="C34" i="10"/>
  <c r="C54" i="10" s="1"/>
  <c r="C55" i="10" s="1"/>
  <c r="B34" i="10"/>
  <c r="D27" i="10"/>
  <c r="C27" i="10"/>
  <c r="B27" i="10"/>
  <c r="D20" i="10"/>
  <c r="C20" i="10"/>
  <c r="B20" i="10"/>
  <c r="D9" i="10"/>
  <c r="C9" i="10"/>
  <c r="B9" i="10"/>
  <c r="J24" i="3"/>
  <c r="K24" i="3"/>
  <c r="I24" i="3"/>
  <c r="E26" i="3"/>
  <c r="F22" i="3"/>
  <c r="C29" i="1"/>
  <c r="C28" i="1"/>
  <c r="C27" i="1"/>
  <c r="G14" i="2"/>
  <c r="L14" i="2"/>
  <c r="K14" i="2"/>
  <c r="G15" i="2"/>
  <c r="K15" i="2"/>
  <c r="K18" i="2"/>
  <c r="G16" i="2"/>
  <c r="K16" i="2"/>
  <c r="L16" i="2"/>
  <c r="G17" i="2"/>
  <c r="L17" i="2" s="1"/>
  <c r="K17" i="2"/>
  <c r="N11" i="3"/>
  <c r="N12" i="3"/>
  <c r="N13" i="3"/>
  <c r="N14" i="3"/>
  <c r="N15" i="3"/>
  <c r="N16" i="3"/>
  <c r="N17" i="3"/>
  <c r="N18" i="3"/>
  <c r="N20" i="3"/>
  <c r="N21" i="3"/>
  <c r="N23" i="3"/>
  <c r="N25" i="3"/>
  <c r="G11" i="6"/>
  <c r="I11" i="6"/>
  <c r="G12" i="6"/>
  <c r="I12" i="6"/>
  <c r="G13" i="6"/>
  <c r="I13" i="6"/>
  <c r="G14" i="6"/>
  <c r="I14" i="6"/>
  <c r="G15" i="6"/>
  <c r="I15" i="6"/>
  <c r="G16" i="6"/>
  <c r="I16" i="6"/>
  <c r="G17" i="6"/>
  <c r="I17" i="6"/>
  <c r="G18" i="6"/>
  <c r="I18" i="6"/>
  <c r="G19" i="6"/>
  <c r="I19" i="6"/>
  <c r="G20" i="6"/>
  <c r="I20" i="6"/>
  <c r="G21" i="6"/>
  <c r="I21" i="6"/>
  <c r="G22" i="6"/>
  <c r="I22" i="6"/>
  <c r="G23" i="6"/>
  <c r="I23" i="6"/>
  <c r="G24" i="6"/>
  <c r="I24" i="6"/>
  <c r="G25" i="6"/>
  <c r="I25" i="6"/>
  <c r="G26" i="6"/>
  <c r="I26" i="6"/>
  <c r="G27" i="6"/>
  <c r="I27" i="6"/>
  <c r="G28" i="6"/>
  <c r="I28" i="6"/>
  <c r="G29" i="6"/>
  <c r="I29" i="6"/>
  <c r="G30" i="6"/>
  <c r="I30" i="6"/>
  <c r="G31" i="6"/>
  <c r="I31" i="6"/>
  <c r="G32" i="6"/>
  <c r="I32" i="6"/>
  <c r="G33" i="6"/>
  <c r="I33" i="6"/>
  <c r="G34" i="6"/>
  <c r="I34" i="6"/>
  <c r="G35" i="6"/>
  <c r="I35" i="6"/>
  <c r="G36" i="6"/>
  <c r="I36" i="6"/>
  <c r="G37" i="6"/>
  <c r="I37" i="6"/>
  <c r="G38" i="6"/>
  <c r="I38" i="6"/>
  <c r="G39" i="6"/>
  <c r="I39" i="6"/>
  <c r="G40" i="6"/>
  <c r="I40" i="6"/>
  <c r="G41" i="6"/>
  <c r="I41" i="6"/>
  <c r="G42" i="6"/>
  <c r="I42" i="6"/>
  <c r="G43" i="6"/>
  <c r="I43" i="6"/>
  <c r="G44" i="6"/>
  <c r="I44" i="6"/>
  <c r="G45" i="6"/>
  <c r="I45" i="6"/>
  <c r="G46" i="6"/>
  <c r="I46" i="6"/>
  <c r="G47" i="6"/>
  <c r="I47" i="6"/>
  <c r="G48" i="6"/>
  <c r="I48" i="6"/>
  <c r="G49" i="6"/>
  <c r="I49" i="6"/>
  <c r="G50" i="6"/>
  <c r="I50" i="6"/>
  <c r="E16" i="1"/>
  <c r="G16" i="1"/>
  <c r="F16" i="1"/>
  <c r="E15" i="1"/>
  <c r="L19" i="3"/>
  <c r="L27" i="3" s="1"/>
  <c r="G13" i="5"/>
  <c r="I13" i="5"/>
  <c r="I15" i="5"/>
  <c r="K13" i="5"/>
  <c r="J19" i="2" s="1"/>
  <c r="J20" i="2" s="1"/>
  <c r="E51" i="6"/>
  <c r="C18" i="2"/>
  <c r="D18" i="2"/>
  <c r="E18" i="2"/>
  <c r="F18" i="2"/>
  <c r="H18" i="2"/>
  <c r="I18" i="2"/>
  <c r="J18" i="2"/>
  <c r="L10" i="5"/>
  <c r="H12" i="5"/>
  <c r="M12" i="5" s="1"/>
  <c r="L12" i="5"/>
  <c r="H14" i="5"/>
  <c r="L14" i="5"/>
  <c r="M14" i="5" s="1"/>
  <c r="M19" i="3"/>
  <c r="M27" i="3" s="1"/>
  <c r="M26" i="3"/>
  <c r="H19" i="3"/>
  <c r="H27" i="3" s="1"/>
  <c r="H28" i="3" s="1"/>
  <c r="H26" i="3"/>
  <c r="F51" i="6"/>
  <c r="D51" i="6"/>
  <c r="F14" i="4"/>
  <c r="J23" i="3"/>
  <c r="K23" i="3" s="1"/>
  <c r="I23" i="3"/>
  <c r="J21" i="3"/>
  <c r="K21" i="3" s="1"/>
  <c r="I21" i="3"/>
  <c r="F24" i="3"/>
  <c r="F23" i="3"/>
  <c r="F21" i="3"/>
  <c r="F26" i="3" s="1"/>
  <c r="I17" i="3"/>
  <c r="J17" i="3"/>
  <c r="K17" i="3" s="1"/>
  <c r="I16" i="3"/>
  <c r="K16" i="3" s="1"/>
  <c r="J16" i="3"/>
  <c r="I15" i="3"/>
  <c r="J15" i="3"/>
  <c r="I14" i="3"/>
  <c r="K14" i="3" s="1"/>
  <c r="J14" i="3"/>
  <c r="J12" i="3"/>
  <c r="J19" i="3" s="1"/>
  <c r="I12" i="3"/>
  <c r="I19" i="3" s="1"/>
  <c r="I13" i="3"/>
  <c r="J13" i="3"/>
  <c r="K13" i="3" s="1"/>
  <c r="F17" i="3"/>
  <c r="F16" i="3"/>
  <c r="F15" i="3"/>
  <c r="F14" i="3"/>
  <c r="F12" i="3"/>
  <c r="F19" i="3" s="1"/>
  <c r="F27" i="3" s="1"/>
  <c r="I18" i="3"/>
  <c r="F20" i="3"/>
  <c r="F25" i="3"/>
  <c r="G26" i="3"/>
  <c r="I20" i="3"/>
  <c r="I25" i="3"/>
  <c r="K25" i="3" s="1"/>
  <c r="J20" i="3"/>
  <c r="K20" i="3"/>
  <c r="J22" i="3"/>
  <c r="J25" i="3"/>
  <c r="E19" i="3"/>
  <c r="E27" i="3"/>
  <c r="F11" i="3"/>
  <c r="F13" i="3"/>
  <c r="F18" i="3"/>
  <c r="G19" i="3"/>
  <c r="G27" i="3" s="1"/>
  <c r="I11" i="3"/>
  <c r="J11" i="3"/>
  <c r="K11" i="3"/>
  <c r="J18" i="3"/>
  <c r="K18" i="3" s="1"/>
  <c r="D19" i="3"/>
  <c r="D27" i="3" s="1"/>
  <c r="E11" i="4"/>
  <c r="F11" i="4"/>
  <c r="H19" i="2"/>
  <c r="H20" i="2" s="1"/>
  <c r="D26" i="3"/>
  <c r="I22" i="3"/>
  <c r="K22" i="3" s="1"/>
  <c r="C364" i="10"/>
  <c r="B113" i="10"/>
  <c r="E14" i="1"/>
  <c r="I51" i="6"/>
  <c r="L26" i="3"/>
  <c r="K15" i="3"/>
  <c r="G18" i="2"/>
  <c r="G24" i="2" s="1"/>
  <c r="I301" i="9"/>
  <c r="C11" i="4"/>
  <c r="G11" i="4" s="1"/>
  <c r="H10" i="5"/>
  <c r="M10" i="5" s="1"/>
  <c r="D465" i="10"/>
  <c r="D467" i="10" s="1"/>
  <c r="B119" i="10"/>
  <c r="D232" i="10"/>
  <c r="D231" i="10"/>
  <c r="D13" i="5"/>
  <c r="D15" i="5" s="1"/>
  <c r="D126" i="10"/>
  <c r="D127" i="10" s="1"/>
  <c r="L28" i="3"/>
  <c r="C128" i="10"/>
  <c r="C126" i="10"/>
  <c r="C127" i="10"/>
  <c r="H11" i="5"/>
  <c r="M11" i="5" s="1"/>
  <c r="D15" i="1" s="1"/>
  <c r="L301" i="9"/>
  <c r="H301" i="9"/>
  <c r="G301" i="9"/>
  <c r="J301" i="9"/>
  <c r="F301" i="9"/>
  <c r="M301" i="9" s="1"/>
  <c r="A130" i="10"/>
  <c r="L9" i="5"/>
  <c r="J13" i="5"/>
  <c r="J15" i="5" s="1"/>
  <c r="J19" i="5" s="1"/>
  <c r="E10" i="4"/>
  <c r="E16" i="4" s="1"/>
  <c r="E13" i="5"/>
  <c r="D19" i="2" s="1"/>
  <c r="D20" i="2" s="1"/>
  <c r="D11" i="4"/>
  <c r="C19" i="2"/>
  <c r="F13" i="5"/>
  <c r="H9" i="5"/>
  <c r="F15" i="5"/>
  <c r="F19" i="5" s="1"/>
  <c r="E19" i="2"/>
  <c r="E20" i="2"/>
  <c r="E15" i="5"/>
  <c r="E19" i="5" s="1"/>
  <c r="F15" i="1"/>
  <c r="G15" i="1"/>
  <c r="E14" i="4"/>
  <c r="F14" i="1"/>
  <c r="D14" i="4"/>
  <c r="E13" i="1"/>
  <c r="G12" i="4"/>
  <c r="E22" i="1" s="1"/>
  <c r="C14" i="4"/>
  <c r="G14" i="4"/>
  <c r="G13" i="4"/>
  <c r="F22" i="1"/>
  <c r="F13" i="1"/>
  <c r="C51" i="1"/>
  <c r="G17" i="4"/>
  <c r="D16" i="1" l="1"/>
  <c r="F10" i="4"/>
  <c r="B393" i="10"/>
  <c r="B394" i="10" s="1"/>
  <c r="B352" i="10"/>
  <c r="B353" i="10" s="1"/>
  <c r="D218" i="10"/>
  <c r="D225" i="10" s="1"/>
  <c r="C218" i="10"/>
  <c r="C225" i="10" s="1"/>
  <c r="G22" i="1"/>
  <c r="G13" i="1"/>
  <c r="G17" i="1" s="1"/>
  <c r="E17" i="1"/>
  <c r="K12" i="3"/>
  <c r="J26" i="3"/>
  <c r="J27" i="3" s="1"/>
  <c r="G15" i="5"/>
  <c r="G19" i="5" s="1"/>
  <c r="F19" i="2"/>
  <c r="D54" i="10"/>
  <c r="D55" i="10" s="1"/>
  <c r="B218" i="10"/>
  <c r="B225" i="10" s="1"/>
  <c r="C231" i="10"/>
  <c r="C232" i="10" s="1"/>
  <c r="I27" i="3"/>
  <c r="C342" i="10"/>
  <c r="C348" i="10" s="1"/>
  <c r="K26" i="3"/>
  <c r="G14" i="1"/>
  <c r="I19" i="2"/>
  <c r="F16" i="4"/>
  <c r="N26" i="3"/>
  <c r="N19" i="3"/>
  <c r="N27" i="3" s="1"/>
  <c r="L15" i="2"/>
  <c r="L18" i="2" s="1"/>
  <c r="H22" i="1" s="1"/>
  <c r="D10" i="4"/>
  <c r="D16" i="4" s="1"/>
  <c r="D14" i="1"/>
  <c r="D19" i="5"/>
  <c r="B236" i="10"/>
  <c r="B389" i="10"/>
  <c r="B400" i="10"/>
  <c r="B408" i="10" s="1"/>
  <c r="B231" i="10"/>
  <c r="B232" i="10" s="1"/>
  <c r="D393" i="10"/>
  <c r="D394" i="10" s="1"/>
  <c r="M9" i="5"/>
  <c r="L13" i="5"/>
  <c r="L15" i="5" s="1"/>
  <c r="K19" i="3"/>
  <c r="K27" i="3" s="1"/>
  <c r="E52" i="6"/>
  <c r="D128" i="10"/>
  <c r="C20" i="2"/>
  <c r="C113" i="10"/>
  <c r="C119" i="10" s="1"/>
  <c r="D353" i="10"/>
  <c r="H13" i="5"/>
  <c r="H15" i="5" s="1"/>
  <c r="F17" i="1"/>
  <c r="G51" i="6"/>
  <c r="D98" i="10"/>
  <c r="D113" i="10" s="1"/>
  <c r="D119" i="10" s="1"/>
  <c r="C369" i="10"/>
  <c r="I26" i="3"/>
  <c r="K15" i="5"/>
  <c r="K19" i="5" s="1"/>
  <c r="D400" i="10" l="1"/>
  <c r="D408" i="10" s="1"/>
  <c r="D389" i="10"/>
  <c r="D236" i="10"/>
  <c r="C352" i="10"/>
  <c r="C353" i="10" s="1"/>
  <c r="C393" i="10"/>
  <c r="C394" i="10" s="1"/>
  <c r="B240" i="10"/>
  <c r="B238" i="10"/>
  <c r="C48" i="1"/>
  <c r="C47" i="1"/>
  <c r="S16" i="1"/>
  <c r="V16" i="1" s="1"/>
  <c r="E12" i="7" s="1"/>
  <c r="S14" i="1"/>
  <c r="S13" i="1"/>
  <c r="L13" i="1"/>
  <c r="O22" i="1"/>
  <c r="L14" i="1"/>
  <c r="L16" i="1"/>
  <c r="O16" i="1" s="1"/>
  <c r="E11" i="7" s="1"/>
  <c r="L15" i="1"/>
  <c r="L22" i="1"/>
  <c r="C389" i="10"/>
  <c r="C236" i="10"/>
  <c r="C400" i="10"/>
  <c r="C408" i="10" s="1"/>
  <c r="B237" i="10"/>
  <c r="B390" i="10"/>
  <c r="D390" i="10"/>
  <c r="D237" i="10"/>
  <c r="F20" i="2"/>
  <c r="G19" i="2"/>
  <c r="B391" i="10"/>
  <c r="D13" i="1"/>
  <c r="C10" i="4"/>
  <c r="M13" i="5"/>
  <c r="I20" i="2"/>
  <c r="H16" i="1" s="1"/>
  <c r="E10" i="7" s="1"/>
  <c r="E13" i="7" s="1"/>
  <c r="E18" i="7" s="1"/>
  <c r="G43" i="1" s="1"/>
  <c r="K19" i="2"/>
  <c r="K20" i="2" s="1"/>
  <c r="AA4" i="1"/>
  <c r="H51" i="6"/>
  <c r="C237" i="10"/>
  <c r="C390" i="10"/>
  <c r="P13" i="1" l="1"/>
  <c r="R13" i="1" s="1"/>
  <c r="R37" i="1" s="1"/>
  <c r="L17" i="1"/>
  <c r="S17" i="1"/>
  <c r="W13" i="1"/>
  <c r="G10" i="4"/>
  <c r="G16" i="4" s="1"/>
  <c r="C15" i="4"/>
  <c r="E19" i="1" s="1"/>
  <c r="C16" i="4"/>
  <c r="T14" i="1"/>
  <c r="T17" i="1" s="1"/>
  <c r="U13" i="1" s="1"/>
  <c r="V13" i="1" s="1"/>
  <c r="V17" i="1" s="1"/>
  <c r="D17" i="1"/>
  <c r="C50" i="1" s="1"/>
  <c r="C49" i="1"/>
  <c r="H15" i="1"/>
  <c r="M15" i="1"/>
  <c r="O15" i="1"/>
  <c r="G20" i="2"/>
  <c r="L19" i="2"/>
  <c r="L20" i="2" s="1"/>
  <c r="D240" i="10"/>
  <c r="D238" i="10"/>
  <c r="H13" i="1"/>
  <c r="H14" i="1"/>
  <c r="C391" i="10"/>
  <c r="O14" i="1"/>
  <c r="M14" i="1"/>
  <c r="M17" i="1" s="1"/>
  <c r="N13" i="1" s="1"/>
  <c r="O13" i="1" s="1"/>
  <c r="O17" i="1" s="1"/>
  <c r="D391" i="10"/>
  <c r="D22" i="1"/>
  <c r="M15" i="5"/>
  <c r="C46" i="1"/>
  <c r="C240" i="10"/>
  <c r="C238" i="10"/>
  <c r="K22" i="2"/>
  <c r="D29" i="1" s="1"/>
  <c r="G53" i="6" l="1"/>
  <c r="S15" i="1"/>
  <c r="S22" i="1"/>
  <c r="V22" i="1" s="1"/>
  <c r="X29" i="1"/>
  <c r="Y29" i="1"/>
  <c r="P29" i="1"/>
  <c r="W29" i="1"/>
  <c r="K29" i="1"/>
  <c r="I29" i="1"/>
  <c r="R29" i="1"/>
  <c r="J29" i="1"/>
  <c r="Q29" i="1"/>
  <c r="H17" i="1"/>
  <c r="I13" i="1" s="1"/>
  <c r="Y13" i="1"/>
  <c r="M19" i="5"/>
  <c r="D17" i="5"/>
  <c r="U17" i="1"/>
  <c r="X13" i="1"/>
  <c r="L22" i="2"/>
  <c r="C22" i="2"/>
  <c r="D27" i="1" s="1"/>
  <c r="V14" i="1"/>
  <c r="Q13" i="1"/>
  <c r="N17" i="1"/>
  <c r="G22" i="2"/>
  <c r="D28" i="1" s="1"/>
  <c r="K13" i="1" l="1"/>
  <c r="I37" i="1"/>
  <c r="J13" i="1"/>
  <c r="J37" i="1" s="1"/>
  <c r="K28" i="1"/>
  <c r="P28" i="1"/>
  <c r="X28" i="1"/>
  <c r="Y28" i="1"/>
  <c r="I28" i="1"/>
  <c r="Q28" i="1"/>
  <c r="R28" i="1"/>
  <c r="W28" i="1"/>
  <c r="J28" i="1"/>
  <c r="P27" i="1"/>
  <c r="X27" i="1"/>
  <c r="K27" i="1"/>
  <c r="W27" i="1"/>
  <c r="Q27" i="1"/>
  <c r="J27" i="1"/>
  <c r="I27" i="1"/>
  <c r="R27" i="1"/>
  <c r="Y27" i="1"/>
  <c r="T15" i="1"/>
  <c r="V15" i="1" s="1"/>
  <c r="AA29" i="1"/>
  <c r="Z29" i="1"/>
  <c r="I53" i="6"/>
  <c r="I54" i="6" s="1"/>
  <c r="G54" i="6"/>
  <c r="H54" i="6" l="1"/>
  <c r="Y36" i="1" s="1"/>
  <c r="Y37" i="1" s="1"/>
  <c r="AC37" i="1" s="1"/>
  <c r="AC36" i="1" s="1"/>
  <c r="AA27" i="1"/>
  <c r="Z27" i="1"/>
  <c r="AA13" i="1"/>
  <c r="Z13" i="1"/>
  <c r="Z28" i="1"/>
  <c r="AA28" i="1"/>
  <c r="AA5" i="1" l="1"/>
  <c r="K39" i="1"/>
  <c r="G39" i="1"/>
  <c r="AB13" i="1" s="1"/>
  <c r="AB29" i="1" l="1"/>
  <c r="AC29" i="1" s="1"/>
  <c r="AB28" i="1"/>
  <c r="AC28" i="1" s="1"/>
  <c r="AB27" i="1"/>
  <c r="AC27" i="1" s="1"/>
  <c r="AC13" i="1"/>
</calcChain>
</file>

<file path=xl/comments1.xml><?xml version="1.0" encoding="utf-8"?>
<comments xmlns="http://schemas.openxmlformats.org/spreadsheetml/2006/main">
  <authors>
    <author>Feltrin Raffaella</author>
    <author>Giuseppe Polli</author>
    <author>GIUSEPPE  POLLI</author>
  </authors>
  <commentList>
    <comment ref="D5" authorId="0" shapeId="0">
      <text>
        <r>
          <rPr>
            <b/>
            <sz val="9"/>
            <color indexed="81"/>
            <rFont val="Tahoma"/>
            <family val="2"/>
          </rPr>
          <t>Ultimo anno: esercizio di riferimento per i dati inseriti COMAP</t>
        </r>
        <r>
          <rPr>
            <sz val="9"/>
            <color indexed="81"/>
            <rFont val="Tahoma"/>
            <family val="2"/>
          </rPr>
          <t xml:space="preserve">
</t>
        </r>
      </text>
    </comment>
    <comment ref="A13" authorId="1" shapeId="0">
      <text>
        <r>
          <rPr>
            <sz val="7"/>
            <color indexed="81"/>
            <rFont val="Verdana"/>
            <family val="2"/>
          </rPr>
          <t>I costi di ricerca e sviluppo possono essere anche costituiti dagli stipendi e salari del personale dipendente dell'impresa che è stato incaricato a tali studi e dalle eventuali materie prime utilizzate.</t>
        </r>
      </text>
    </comment>
    <comment ref="A17" authorId="1" shapeId="0">
      <text>
        <r>
          <rPr>
            <sz val="7"/>
            <color indexed="81"/>
            <rFont val="Verdana"/>
            <family val="2"/>
          </rPr>
          <t>Trattasi di immobilizzazioni realizzate all'interno dell'impresa che alla data di chiusura dell'esercizio si trovano ancora in fase di realizzazione e di cui non è stato ancora attivato il processo di utlizzazione economica. Il valore espresso in bilancio rappresenta la capitalizzazione delle spese sostenute fino alla data di chiusura del bilancio.
Gli acconti sono costituiti da anticipi versati ai fornitori di beni immateriali.</t>
        </r>
        <r>
          <rPr>
            <sz val="8"/>
            <color indexed="81"/>
            <rFont val="Verdana"/>
            <family val="2"/>
          </rPr>
          <t xml:space="preserve">
</t>
        </r>
      </text>
    </comment>
    <comment ref="A18" authorId="1" shapeId="0">
      <text>
        <r>
          <rPr>
            <sz val="7"/>
            <color indexed="81"/>
            <rFont val="Verdana"/>
            <family val="2"/>
          </rPr>
          <t xml:space="preserve">La voce ha carattere residuale e sta ad indicare il valore dei costi pluriennali capitalizzati e non esplicitamente previsti nello schema di Bilancio CEE. Ad esempio le migliorie su beni immobili di terzi.
</t>
        </r>
      </text>
    </comment>
    <comment ref="A25" authorId="1" shapeId="0">
      <text>
        <r>
          <rPr>
            <sz val="7"/>
            <color indexed="81"/>
            <rFont val="Verdana"/>
            <family val="2"/>
          </rPr>
          <t xml:space="preserve">A titolo di esempio i mobili e l'arredamento, le macchine di ufficio, gli impianti specifici, i veicoli, i mezzi di sollevamento e trasporto interno, le insegne.
</t>
        </r>
      </text>
    </comment>
    <comment ref="A26" authorId="1" shapeId="0">
      <text>
        <r>
          <rPr>
            <sz val="7"/>
            <color indexed="81"/>
            <rFont val="Verdana"/>
            <family val="2"/>
          </rPr>
          <t>Trattasi di beni a carattere durevole realizzati all'interno dell'impresa non ancora ultimati alla data di chiusura del bilancio.</t>
        </r>
        <r>
          <rPr>
            <sz val="9"/>
            <color indexed="81"/>
            <rFont val="Geneva"/>
          </rPr>
          <t xml:space="preserve">
</t>
        </r>
        <r>
          <rPr>
            <sz val="7"/>
            <color indexed="81"/>
            <rFont val="Verdana"/>
            <family val="2"/>
          </rPr>
          <t>Il valore espresso in bilancio è costituito dalla capitalizzazione dei costi sostenuti fino alla data del bilancio. Gli acconti sono invece costituiti dagli acconti ai fornitori per le immobilizzazioni materiali.</t>
        </r>
      </text>
    </comment>
    <comment ref="A28" authorId="1" shapeId="0">
      <text>
        <r>
          <rPr>
            <sz val="7"/>
            <color indexed="81"/>
            <rFont val="Verdana"/>
            <family val="2"/>
          </rPr>
          <t>Sono costituiti dagli investimenti in strumenti finanziari e destinati a rimanere nel patrimonio dell'impresa. Può apparire ininfluente la specificazione entro ed oltre l'esercizio successivo dato che si tratta in ogni caso di investimenti finanziari immobilizzati, ma si ritiene che le immobilizzazioni finanziarie esigibili entro l'esercizio successivo siano da ricomprendere nell'Attivo circolante ai fini della Riclassificazione dello Stato Patrimoniale.</t>
        </r>
      </text>
    </comment>
    <comment ref="A35" authorId="1" shapeId="0">
      <text>
        <r>
          <rPr>
            <sz val="7"/>
            <color indexed="81"/>
            <rFont val="Verdana"/>
            <family val="2"/>
          </rPr>
          <t>Sono veri e propri finanziamenti a medio e lungo termine.Possono scaturire anche da operazioni commerciali  e da contributi erogati da enti statali.</t>
        </r>
        <r>
          <rPr>
            <b/>
            <sz val="7"/>
            <color indexed="81"/>
            <rFont val="Verdana"/>
            <family val="2"/>
          </rPr>
          <t xml:space="preserve">
</t>
        </r>
      </text>
    </comment>
    <comment ref="A36" authorId="1" shapeId="0">
      <text>
        <r>
          <rPr>
            <sz val="8"/>
            <color indexed="81"/>
            <rFont val="Verdana"/>
            <family val="2"/>
          </rPr>
          <t>Ai fini di una corretta riclassificazione dello Stato Patrimoniale Attivo secondo il criterio finanziario, i crediti verso imprese controllate, collegate, controllanti ed altre esigibili nell'esercizio successivo saranno inseriti fra le attività correnti e non fra le immobilizzazioni.</t>
        </r>
        <r>
          <rPr>
            <sz val="9"/>
            <color indexed="81"/>
            <rFont val="Geneva"/>
          </rPr>
          <t xml:space="preserve">
</t>
        </r>
      </text>
    </comment>
    <comment ref="A52" authorId="1" shapeId="0">
      <text>
        <r>
          <rPr>
            <sz val="7"/>
            <color indexed="81"/>
            <rFont val="Verdana"/>
            <family val="2"/>
          </rPr>
          <t>Questa voce di norma comprende azioni, obbligazioni, titoli mobiliari che sono oggetto di investimento durevole (esempio titoli dati in cauzione)</t>
        </r>
        <r>
          <rPr>
            <sz val="9"/>
            <color indexed="81"/>
            <rFont val="Geneva"/>
          </rPr>
          <t xml:space="preserve">
</t>
        </r>
      </text>
    </comment>
    <comment ref="A53" authorId="1" shapeId="0">
      <text>
        <r>
          <rPr>
            <sz val="7"/>
            <color indexed="81"/>
            <rFont val="Verdana"/>
            <family val="2"/>
          </rPr>
          <t xml:space="preserve">Le azioni proprie intese come immobilizzazioni finanziarie dovrebbero essere solo quelle acquistate nell'ottica di una riduzione del capitale sociale ex art.2357-bis.
</t>
        </r>
      </text>
    </comment>
    <comment ref="A61" authorId="1" shapeId="0">
      <text>
        <r>
          <rPr>
            <sz val="8"/>
            <color indexed="81"/>
            <rFont val="Verdana"/>
            <family val="2"/>
          </rPr>
          <t xml:space="preserve">Ai fini della Riclassificazione dello Stato Patrimoniale Attivo secondo il criterio finanziario occorre individuare il valore della scorta media fissa necessaria all'azienda, in quanto quest'ultima deve essere considerata un'immobilizzazione.
Tale importo potrà essere inserito nel Foglio </t>
        </r>
        <r>
          <rPr>
            <b/>
            <sz val="8"/>
            <color indexed="81"/>
            <rFont val="Verdana"/>
            <family val="2"/>
          </rPr>
          <t>SP attivo riclassificato</t>
        </r>
        <r>
          <rPr>
            <sz val="8"/>
            <color indexed="81"/>
            <rFont val="Verdana"/>
            <family val="2"/>
          </rPr>
          <t>.</t>
        </r>
        <r>
          <rPr>
            <sz val="9"/>
            <color indexed="81"/>
            <rFont val="Geneva"/>
          </rPr>
          <t xml:space="preserve">
</t>
        </r>
      </text>
    </comment>
    <comment ref="A64" authorId="1" shapeId="0">
      <text>
        <r>
          <rPr>
            <sz val="7"/>
            <color indexed="81"/>
            <rFont val="Verdana"/>
            <family val="2"/>
          </rPr>
          <t xml:space="preserve">Si riferiscono a forniture di beni e servizi pattuiti di norma con contratto (ad esempio contratto di appalto)
</t>
        </r>
      </text>
    </comment>
    <comment ref="A71" authorId="1" shapeId="0">
      <text>
        <r>
          <rPr>
            <sz val="8"/>
            <color indexed="81"/>
            <rFont val="Verdana"/>
            <family val="2"/>
          </rPr>
          <t xml:space="preserve">Nell'Attivo Circolante secondo la IV Direttiva CEE sono inseriti i CREDITI verso clienti derivanti da operazioni commerciali, con la separata indicazione tra importi esigibili nell'esercizio successivo e oltre l'esercizio successivo. 
Ai fini della riclassificazione dello Stato Patrimoniale Attivo secondo il </t>
        </r>
        <r>
          <rPr>
            <b/>
            <sz val="8"/>
            <color indexed="81"/>
            <rFont val="Verdana"/>
            <family val="2"/>
          </rPr>
          <t>criterio finanziario</t>
        </r>
        <r>
          <rPr>
            <sz val="8"/>
            <color indexed="81"/>
            <rFont val="Verdana"/>
            <family val="2"/>
          </rPr>
          <t xml:space="preserve"> invece i crediti verso clienti con scadenza oltre l'esercizio successivo saranno inseriti nelle Attività immobilizzate.</t>
        </r>
        <r>
          <rPr>
            <sz val="9"/>
            <color indexed="81"/>
            <rFont val="Geneva"/>
          </rPr>
          <t xml:space="preserve">
</t>
        </r>
      </text>
    </comment>
    <comment ref="A73" authorId="1" shapeId="0">
      <text>
        <r>
          <rPr>
            <sz val="7"/>
            <color indexed="81"/>
            <rFont val="Verdana"/>
            <family val="2"/>
          </rPr>
          <t xml:space="preserve">Le voci 2), 3), 4) dei crediti possono avere origine sia commerciale che finanziaria.
</t>
        </r>
      </text>
    </comment>
    <comment ref="A93" authorId="1" shapeId="0">
      <text>
        <r>
          <rPr>
            <sz val="7"/>
            <color indexed="81"/>
            <rFont val="Verdana"/>
            <family val="2"/>
          </rPr>
          <t>Questa voce ha natura residuale e può comprenedere a titolo di esempio i crediti verso il personale dipendente, verso enti previdenziali, per depositi cauzionali, per risarcimenti, per contributi in conto esercizio o in conto capitale ecc.</t>
        </r>
        <r>
          <rPr>
            <sz val="9"/>
            <color indexed="81"/>
            <rFont val="Geneva"/>
          </rPr>
          <t xml:space="preserve">
</t>
        </r>
      </text>
    </comment>
    <comment ref="A99" authorId="1" shapeId="0">
      <text>
        <r>
          <rPr>
            <sz val="7"/>
            <color indexed="81"/>
            <rFont val="Verdana"/>
            <family val="2"/>
          </rPr>
          <t>Questa voce comprende azioni, obbligazioni, titoli pubblici o privati con ampie possibilità di smobilizzo. Possono rappresentare momentanei investimenti di disponibilità liquide in eccedenza.</t>
        </r>
        <r>
          <rPr>
            <sz val="9"/>
            <color indexed="81"/>
            <rFont val="Geneva"/>
          </rPr>
          <t xml:space="preserve">
</t>
        </r>
      </text>
    </comment>
    <comment ref="A100" authorId="1" shapeId="0">
      <text>
        <r>
          <rPr>
            <sz val="7"/>
            <color indexed="81"/>
            <rFont val="Verdana"/>
            <family val="2"/>
          </rPr>
          <t xml:space="preserve">Costituite da azioni delle imprese controllate che non possiedono la caratteristica di  investimenti durevoli, ma che sono detenute per effettuare operazioni di compravendita
</t>
        </r>
      </text>
    </comment>
    <comment ref="A105" authorId="1" shapeId="0">
      <text>
        <r>
          <rPr>
            <sz val="7"/>
            <color indexed="81"/>
            <rFont val="Verdana"/>
            <family val="2"/>
          </rPr>
          <t xml:space="preserve">Obbligazioni e titoli similari che presentano la caratteristica di essere facilmente smobilizzabili. </t>
        </r>
      </text>
    </comment>
    <comment ref="A115" authorId="1" shapeId="0">
      <text>
        <r>
          <rPr>
            <sz val="8"/>
            <color indexed="81"/>
            <rFont val="Verdana"/>
            <family val="2"/>
          </rPr>
          <t xml:space="preserve">I </t>
        </r>
        <r>
          <rPr>
            <b/>
            <i/>
            <sz val="8"/>
            <color indexed="81"/>
            <rFont val="Verdana"/>
            <family val="2"/>
          </rPr>
          <t>ratei attivi</t>
        </r>
        <r>
          <rPr>
            <sz val="8"/>
            <color indexed="81"/>
            <rFont val="Verdana"/>
            <family val="2"/>
          </rPr>
          <t xml:space="preserve"> sono ricavi che scadono negli esercizi successivi, ma che sono in parte già maturati e sono quindi di competenza dell'esercizio.
</t>
        </r>
        <r>
          <rPr>
            <b/>
            <sz val="8"/>
            <color indexed="81"/>
            <rFont val="Verdana"/>
            <family val="2"/>
          </rPr>
          <t>Ad esempio</t>
        </r>
        <r>
          <rPr>
            <sz val="8"/>
            <color indexed="81"/>
            <rFont val="Verdana"/>
            <family val="2"/>
          </rPr>
          <t xml:space="preserve">: canone di locazione di un immobile di cui sia stato pattuito ll pagamento posticipato.
I </t>
        </r>
        <r>
          <rPr>
            <b/>
            <sz val="8"/>
            <color indexed="8"/>
            <rFont val="Verdana"/>
            <family val="2"/>
          </rPr>
          <t>risconti attivi</t>
        </r>
        <r>
          <rPr>
            <sz val="8"/>
            <color indexed="81"/>
            <rFont val="Verdana"/>
            <family val="2"/>
          </rPr>
          <t xml:space="preserve"> sono costi dell'esercizio ma in parte di competenza degli esercizi successivi.
</t>
        </r>
        <r>
          <rPr>
            <b/>
            <sz val="8"/>
            <color indexed="81"/>
            <rFont val="Verdana"/>
            <family val="2"/>
          </rPr>
          <t>Ad esempio</t>
        </r>
        <r>
          <rPr>
            <sz val="8"/>
            <color indexed="81"/>
            <rFont val="Verdana"/>
            <family val="2"/>
          </rPr>
          <t>: i premi di assicurazione a cavallo di 2 esercizi.</t>
        </r>
      </text>
    </comment>
    <comment ref="A117" authorId="1" shapeId="0">
      <text>
        <r>
          <rPr>
            <sz val="8"/>
            <color indexed="81"/>
            <rFont val="Verdana"/>
            <family val="2"/>
          </rPr>
          <t>I disaggi sui prestiti sono le differenze tra prezzo nominale delle obbligazioni e prezzo reale di prima cessione. La differenza deve essere ammortizzata in funzione della durata del prestito.</t>
        </r>
        <r>
          <rPr>
            <sz val="9"/>
            <color indexed="81"/>
            <rFont val="Geneva"/>
          </rPr>
          <t xml:space="preserve">
Ai fini di una corretta riclassificazione tali voci costituiscono Attivo Immobilizzato,</t>
        </r>
      </text>
    </comment>
    <comment ref="A124" authorId="1" shapeId="0">
      <text>
        <r>
          <rPr>
            <sz val="8"/>
            <color indexed="81"/>
            <rFont val="Verdana"/>
            <family val="2"/>
          </rPr>
          <t xml:space="preserve">Ai fini di una corrette Riclassificazione dell'Attivo dello Stato patrimoniale i </t>
        </r>
        <r>
          <rPr>
            <b/>
            <sz val="8"/>
            <color indexed="81"/>
            <rFont val="Verdana"/>
            <family val="2"/>
          </rPr>
          <t>Ratei</t>
        </r>
        <r>
          <rPr>
            <sz val="8"/>
            <color indexed="81"/>
            <rFont val="Verdana"/>
            <family val="2"/>
          </rPr>
          <t xml:space="preserve"> e i </t>
        </r>
        <r>
          <rPr>
            <b/>
            <sz val="8"/>
            <color indexed="81"/>
            <rFont val="Verdana"/>
            <family val="2"/>
          </rPr>
          <t>Risconti annuali</t>
        </r>
        <r>
          <rPr>
            <sz val="8"/>
            <color indexed="81"/>
            <rFont val="Verdana"/>
            <family val="2"/>
          </rPr>
          <t xml:space="preserve"> devono essere inseriti nell'Attivo Circolante, mentre i </t>
        </r>
        <r>
          <rPr>
            <b/>
            <sz val="8"/>
            <color indexed="81"/>
            <rFont val="Verdana"/>
            <family val="2"/>
          </rPr>
          <t>Risconti pluriennali</t>
        </r>
        <r>
          <rPr>
            <sz val="8"/>
            <color indexed="81"/>
            <rFont val="Verdana"/>
            <family val="2"/>
          </rPr>
          <t xml:space="preserve"> devono essere inseriti nell'Attivo immobilizzato.
Si pensi ad esempio ai cosiddetti maxicanoni nei contratti di leasing che devono essere ripartiti in base alla durata del contratto.</t>
        </r>
      </text>
    </comment>
    <comment ref="A134" authorId="1" shapeId="0">
      <text>
        <r>
          <rPr>
            <sz val="7"/>
            <color indexed="81"/>
            <rFont val="Verdana"/>
            <family val="2"/>
          </rPr>
          <t>Trattasi di riserve che si sono costituite in occasione di rivalutazioni monetarie a seguito di leggi speciali oppure in occasione di rivalutazioni economiche.</t>
        </r>
        <r>
          <rPr>
            <sz val="9"/>
            <color indexed="81"/>
            <rFont val="Geneva"/>
          </rPr>
          <t xml:space="preserve">
</t>
        </r>
      </text>
    </comment>
    <comment ref="A137" authorId="1" shapeId="0">
      <text>
        <r>
          <rPr>
            <sz val="7"/>
            <color indexed="81"/>
            <rFont val="Verdana"/>
            <family val="2"/>
          </rPr>
          <t>Riserva obbligatoria come previsto dall'art. 2357-ter del Codice Civile nel caso in cui l'impresa detenga azioni proprie. L'acquisto di azioni proprie può essere effettuato con utili distribuibili e riserve disponibili. Riserva indisponibile e di ammontare pari al valore iscritto nell'attivo per le azioni stesse.</t>
        </r>
      </text>
    </comment>
    <comment ref="A150" authorId="1" shapeId="0">
      <text>
        <r>
          <rPr>
            <sz val="8"/>
            <color indexed="81"/>
            <rFont val="Verdana"/>
            <family val="2"/>
          </rPr>
          <t xml:space="preserve">I Fondi per rischi ed oneri sono stanziati per coprire perdite o passività, di esistenza certa o probabile, dei quali tuttavia alla chiusura dell'esercizio non sono determinabili l'ammontare o la data di sopravvenienza.
Inserire gli eventuali importi per i quali si prevede che la scadenza del rischio o dell'onere si manifesterà entro l'esercizio succesivo nel </t>
        </r>
        <r>
          <rPr>
            <b/>
            <sz val="8"/>
            <color indexed="81"/>
            <rFont val="Verdana"/>
            <family val="2"/>
          </rPr>
          <t>Foglio SP Passivo Riclassificato</t>
        </r>
        <r>
          <rPr>
            <sz val="8"/>
            <color indexed="81"/>
            <rFont val="Verdana"/>
            <family val="2"/>
          </rPr>
          <t>.</t>
        </r>
      </text>
    </comment>
    <comment ref="A151" authorId="1" shapeId="0">
      <text>
        <r>
          <rPr>
            <sz val="7"/>
            <color indexed="81"/>
            <rFont val="Verdana"/>
            <family val="2"/>
          </rPr>
          <t>Questa voce include ad esempio quote di indennità che sono accantonate sulla base di accordi - anche sindacali -diversi dal TFR, il TFM per gli amministratori, il fondo di indennità per cessazione rapporti di agenzia e rappresentanza, il fondo indennità suppletiva di clientela. Tali fondi sono certi per la loro esistenza ma spesso di natura indeterminata nel loro ammontare.</t>
        </r>
        <r>
          <rPr>
            <sz val="9"/>
            <color indexed="81"/>
            <rFont val="Geneva"/>
          </rPr>
          <t xml:space="preserve">
</t>
        </r>
      </text>
    </comment>
    <comment ref="A152" authorId="1" shapeId="0">
      <text>
        <r>
          <rPr>
            <sz val="7"/>
            <color indexed="81"/>
            <rFont val="Verdana"/>
            <family val="2"/>
          </rPr>
          <t>Questa voce comprende a titolo di esempio presunti oneri fiscali su posizioni fiscali in contenzioso, derivanti ad esempio da verifiche ed accertamenti fiscali. Sono compresi anche i fondi per imposte differite.</t>
        </r>
        <r>
          <rPr>
            <sz val="9"/>
            <color indexed="81"/>
            <rFont val="Geneva"/>
          </rPr>
          <t xml:space="preserve">
</t>
        </r>
      </text>
    </comment>
    <comment ref="A153" authorId="1" shapeId="0">
      <text>
        <r>
          <rPr>
            <sz val="7"/>
            <color indexed="81"/>
            <rFont val="Verdana"/>
            <family val="2"/>
          </rPr>
          <t>Trattasi di fondi non specificatamente previsti da disposizioni di legge e che di norma traggono origine da accantonamenti indeducibili fiscalmente. Ad esempio il fondo rischi per controversie legali in corso, il fondo rinnovamento impianti, il fondo per premi a clienti, il fondo per garanzie prodotti, il fondo per vendite a termine ecc.</t>
        </r>
        <r>
          <rPr>
            <sz val="9"/>
            <color indexed="81"/>
            <rFont val="Geneva"/>
          </rPr>
          <t xml:space="preserve">
</t>
        </r>
      </text>
    </comment>
    <comment ref="A156" authorId="2" shapeId="0">
      <text>
        <r>
          <rPr>
            <sz val="8"/>
            <color indexed="81"/>
            <rFont val="Verdana"/>
            <family val="2"/>
          </rPr>
          <t>Il Fondo Trattamento di Fine rapporto viene stanziato per coprire l'intera passività maturata nei confronti dei dipendenti in conformità alla legislazione vigente ed ai contratti collettivi di lavoro e integrativi aziendali.</t>
        </r>
        <r>
          <rPr>
            <b/>
            <sz val="8"/>
            <color indexed="81"/>
            <rFont val="Verdana"/>
            <family val="2"/>
          </rPr>
          <t xml:space="preserve">
</t>
        </r>
        <r>
          <rPr>
            <sz val="8"/>
            <color indexed="81"/>
            <rFont val="Verdana"/>
            <family val="2"/>
          </rPr>
          <t xml:space="preserve">Nel Foglio di lavoro </t>
        </r>
        <r>
          <rPr>
            <b/>
            <sz val="8"/>
            <color indexed="81"/>
            <rFont val="Verdana"/>
            <family val="2"/>
          </rPr>
          <t>SP PASSIVO riclassificato</t>
        </r>
        <r>
          <rPr>
            <sz val="8"/>
            <color indexed="81"/>
            <rFont val="Verdana"/>
            <family val="2"/>
          </rPr>
          <t xml:space="preserve"> è possibile inserire l'importo che costituisce l'esborso del TFR entro l'esercizio successivo che deve essere pertanto considerata come </t>
        </r>
        <r>
          <rPr>
            <b/>
            <sz val="8"/>
            <color indexed="81"/>
            <rFont val="Verdana"/>
            <family val="2"/>
          </rPr>
          <t>passività corrente</t>
        </r>
        <r>
          <rPr>
            <sz val="8"/>
            <color indexed="81"/>
            <rFont val="Verdana"/>
            <family val="2"/>
          </rPr>
          <t xml:space="preserve">.
Pertanto nell'ottica del </t>
        </r>
        <r>
          <rPr>
            <b/>
            <sz val="8"/>
            <color indexed="81"/>
            <rFont val="Verdana"/>
            <family val="2"/>
          </rPr>
          <t>criterio finanziario</t>
        </r>
        <r>
          <rPr>
            <sz val="8"/>
            <color indexed="81"/>
            <rFont val="Verdana"/>
            <family val="2"/>
          </rPr>
          <t xml:space="preserve"> la quota di TFR scadente oltre l'esercizio successivo sarà considerata come </t>
        </r>
        <r>
          <rPr>
            <b/>
            <sz val="8"/>
            <color indexed="81"/>
            <rFont val="Verdana"/>
            <family val="2"/>
          </rPr>
          <t>Passività consolidata</t>
        </r>
        <r>
          <rPr>
            <sz val="8"/>
            <color indexed="81"/>
            <rFont val="Verdana"/>
            <family val="2"/>
          </rPr>
          <t xml:space="preserve"> mentre la restante quota scadente entro l'esercizio successivo sarà inserita come </t>
        </r>
        <r>
          <rPr>
            <b/>
            <sz val="8"/>
            <color indexed="81"/>
            <rFont val="Verdana"/>
            <family val="2"/>
          </rPr>
          <t>Passività corrente</t>
        </r>
        <r>
          <rPr>
            <sz val="8"/>
            <color indexed="81"/>
            <rFont val="Verdana"/>
            <family val="2"/>
          </rPr>
          <t>.</t>
        </r>
      </text>
    </comment>
    <comment ref="A157" authorId="1" shapeId="0">
      <text>
        <r>
          <rPr>
            <sz val="8"/>
            <color indexed="81"/>
            <rFont val="Verdana"/>
            <family val="2"/>
          </rPr>
          <t>I debiti hanno origine dalle operazioni della gestione tipica dell'impresa (ad esempio fornitori), da prestiti e finanziamenti (ad esempio scoperti di c/c, mutui), da operazioni diverse (ad esempio verso gli istituti previdenziali, dall'amministrazione finanziaria dello Stato).</t>
        </r>
        <r>
          <rPr>
            <sz val="9"/>
            <color indexed="81"/>
            <rFont val="Geneva"/>
          </rPr>
          <t xml:space="preserve">
</t>
        </r>
      </text>
    </comment>
    <comment ref="A174" authorId="1" shapeId="0">
      <text>
        <r>
          <rPr>
            <sz val="7"/>
            <color indexed="81"/>
            <rFont val="Verdana"/>
            <family val="2"/>
          </rPr>
          <t xml:space="preserve">Questa voce include tutti i debiti nei confronti di enti finanziatori non del comparto bancario tipico, come ad esempio particolari enti creditizi come il Mediocredito, il Credito Fondiario oppure società finanziarie, o anche verso azionisti o soci.
</t>
        </r>
      </text>
    </comment>
    <comment ref="A178" authorId="1" shapeId="0">
      <text>
        <r>
          <rPr>
            <sz val="7"/>
            <color indexed="81"/>
            <rFont val="Verdana"/>
            <family val="2"/>
          </rPr>
          <t>Anticipi ricevuti da clienti per forniture di beni e servizi non ancora eseguite.</t>
        </r>
      </text>
    </comment>
    <comment ref="A185" authorId="1" shapeId="0">
      <text>
        <r>
          <rPr>
            <sz val="8"/>
            <color indexed="81"/>
            <rFont val="Verdana"/>
            <family val="2"/>
          </rPr>
          <t>I crediti verso fornitori non possono essere compensati e devono essere inseriti tra le attività dello Stato Patrimoniale.</t>
        </r>
      </text>
    </comment>
    <comment ref="A189" authorId="1" shapeId="0">
      <text>
        <r>
          <rPr>
            <sz val="7"/>
            <color indexed="81"/>
            <rFont val="Verdana"/>
            <family val="2"/>
          </rPr>
          <t>La voce include il valore delle cambiali passive o titoli simili ancora in circolazione rilasciate a banche, fornitori ed altri soggetti.</t>
        </r>
      </text>
    </comment>
    <comment ref="A205" authorId="1" shapeId="0">
      <text>
        <r>
          <rPr>
            <sz val="7"/>
            <color indexed="81"/>
            <rFont val="Verdana"/>
            <family val="2"/>
          </rPr>
          <t>Imposte dirette, IVA, imposte da iscrizioni a ruolo divenute definitive e certe nel loro ammontare, ritenute fiscali</t>
        </r>
      </text>
    </comment>
    <comment ref="A213" authorId="1" shapeId="0">
      <text>
        <r>
          <rPr>
            <sz val="7"/>
            <color indexed="81"/>
            <rFont val="Verdana"/>
            <family val="2"/>
          </rPr>
          <t>Voce residuale che include ad esempio debiti verso il personale dipendente,  gli azionisti per dividendi da distribuire,  il collegio sindacale per compensi,  organizzazioni sindacali per ritenute, gli amministratori per compensi e debiti vari.</t>
        </r>
        <r>
          <rPr>
            <b/>
            <sz val="7"/>
            <color indexed="81"/>
            <rFont val="Verdana"/>
            <family val="2"/>
          </rPr>
          <t xml:space="preserve">
</t>
        </r>
      </text>
    </comment>
    <comment ref="A220" authorId="1" shapeId="0">
      <text>
        <r>
          <rPr>
            <sz val="7"/>
            <color indexed="81"/>
            <rFont val="Verdana"/>
            <family val="2"/>
          </rPr>
          <t xml:space="preserve">I </t>
        </r>
        <r>
          <rPr>
            <b/>
            <sz val="7"/>
            <color indexed="81"/>
            <rFont val="Verdana"/>
            <family val="2"/>
          </rPr>
          <t>ratei passivi</t>
        </r>
        <r>
          <rPr>
            <sz val="7"/>
            <color indexed="81"/>
            <rFont val="Verdana"/>
            <family val="2"/>
          </rPr>
          <t xml:space="preserve"> sono costi di competenza dell'esercizio ma che avranno la loro manifestazione numeraria negli esercizi successivi.
Ad </t>
        </r>
        <r>
          <rPr>
            <b/>
            <sz val="7"/>
            <color indexed="81"/>
            <rFont val="Verdana"/>
            <family val="2"/>
          </rPr>
          <t>esempio</t>
        </r>
        <r>
          <rPr>
            <sz val="7"/>
            <color indexed="81"/>
            <rFont val="Verdana"/>
            <family val="2"/>
          </rPr>
          <t xml:space="preserve">: canone di locazione con pagamento posticipato e che comprende un periodo a cavallo tra due esercizi.
I </t>
        </r>
        <r>
          <rPr>
            <b/>
            <sz val="7"/>
            <color indexed="81"/>
            <rFont val="Verdana"/>
            <family val="2"/>
          </rPr>
          <t>risconti passivi</t>
        </r>
        <r>
          <rPr>
            <sz val="7"/>
            <color indexed="81"/>
            <rFont val="Verdana"/>
            <family val="2"/>
          </rPr>
          <t xml:space="preserve"> sono proventi percepiti anticipatamente nell'esercizio di chiusura ma che sono in parte di competenza degli esercizi successivi,
Ad </t>
        </r>
        <r>
          <rPr>
            <b/>
            <sz val="7"/>
            <color indexed="81"/>
            <rFont val="Verdana"/>
            <family val="2"/>
          </rPr>
          <t>esempio</t>
        </r>
        <r>
          <rPr>
            <sz val="7"/>
            <color indexed="81"/>
            <rFont val="Verdana"/>
            <family val="2"/>
          </rPr>
          <t>: affitto attivo riscosso anticipatamente e che comprende un periodo a cavallo tra due esercizi.</t>
        </r>
      </text>
    </comment>
    <comment ref="A222" authorId="1" shapeId="0">
      <text>
        <r>
          <rPr>
            <sz val="8"/>
            <color indexed="81"/>
            <rFont val="Verdana"/>
            <family val="2"/>
          </rPr>
          <t>Gli aggi su prestiti sono costituiti dalle differenze fra il prezzo nominale delle obbligazioni e il loro prezzo reale. Questa differenza deve essere imputata a Conto Economico per quote costanti per l'intera durata del prestito.</t>
        </r>
        <r>
          <rPr>
            <sz val="9"/>
            <color indexed="81"/>
            <rFont val="Geneva"/>
          </rPr>
          <t xml:space="preserve">
Ai fini della Riclassificazione delllo Stato Patrimoniale passivo sono da considerarsi come Passività consolidate.</t>
        </r>
      </text>
    </comment>
    <comment ref="A229" authorId="1" shapeId="0">
      <text>
        <r>
          <rPr>
            <sz val="8"/>
            <color indexed="81"/>
            <rFont val="Verdana"/>
            <family val="2"/>
          </rPr>
          <t>Ai fini della Riclassificazione dello Stato Patrimoniale passivo i Ratei i e i Risconti annuali sono da considerarsi come Passività correnti, i Risconti pluriennali come passività consolidate.</t>
        </r>
        <r>
          <rPr>
            <sz val="9"/>
            <color indexed="81"/>
            <rFont val="Geneva"/>
          </rPr>
          <t xml:space="preserve">
</t>
        </r>
      </text>
    </comment>
    <comment ref="A245" authorId="1" shapeId="0">
      <text>
        <r>
          <rPr>
            <sz val="7"/>
            <color indexed="81"/>
            <rFont val="Verdana"/>
            <family val="2"/>
          </rPr>
          <t xml:space="preserve">Ricavi che provengono dalla cessione dei beni o dalle prestazioni dei servizi che formano l'oggetto dell'impresa.
</t>
        </r>
      </text>
    </comment>
    <comment ref="A247" authorId="1" shapeId="0">
      <text>
        <r>
          <rPr>
            <sz val="7"/>
            <color indexed="81"/>
            <rFont val="Verdana"/>
            <family val="2"/>
          </rPr>
          <t>Nell'attuale schema di bilancio le rimanenze sono indicate per variazioni rispetto al precedente schema in cui le rimanenze finali erano indicate tra i ricavi e le rimanenze iniziali tra i costi.</t>
        </r>
      </text>
    </comment>
    <comment ref="A249" authorId="1" shapeId="0">
      <text>
        <r>
          <rPr>
            <sz val="7"/>
            <color indexed="81"/>
            <rFont val="Verdana"/>
            <family val="2"/>
          </rPr>
          <t>Voce che include tutti i costi che l'impresa ha sostenuto per la costruzione di immobilizzazioni in economia (ad esempio macchinari o spese per programmi informatici realizzati all'interno dell'impresa da proprio personale dipendente)</t>
        </r>
      </text>
    </comment>
    <comment ref="A250" authorId="1" shapeId="0">
      <text>
        <r>
          <rPr>
            <sz val="7"/>
            <color indexed="81"/>
            <rFont val="Verdana"/>
            <family val="2"/>
          </rPr>
          <t xml:space="preserve">Possono essere inserite in questa voce residuale a titolo di esempio
- i fitti attivi, 
- le provvigioni attive, 
- i rimborsi spese di insoluto, 
- le  penalità addebitate ai clienti, 
- i ricavi per mensa interna o per distributori automatici, 
- le plusvalenze per la cessione di immobilizzazioni che non rientrano tra i proventi straordinari ( pertanto derivanti dalla fisiologica sostituzione di cespiti), 
- gli indennizzi assicurativi per danneggiamento merci, 
- i rimborsi e recuperi vari.
- le cessioni di materie prime.
</t>
        </r>
      </text>
    </comment>
    <comment ref="A260" authorId="1" shapeId="0">
      <text>
        <r>
          <rPr>
            <sz val="7"/>
            <color indexed="81"/>
            <rFont val="Verdana"/>
            <family val="2"/>
          </rPr>
          <t>Locazioni, canoni di leasing, noleggio, licenze d'uso ecc,</t>
        </r>
      </text>
    </comment>
    <comment ref="A265" authorId="1" shapeId="0">
      <text>
        <r>
          <rPr>
            <sz val="7"/>
            <color indexed="81"/>
            <rFont val="Verdana"/>
            <family val="2"/>
          </rPr>
          <t xml:space="preserve">Include gli accantonamenti ai fondi pensione per le quote maturate nell'esercizio.
</t>
        </r>
      </text>
    </comment>
    <comment ref="A266" authorId="1" shapeId="0">
      <text>
        <r>
          <rPr>
            <sz val="7"/>
            <color indexed="81"/>
            <rFont val="Verdana"/>
            <family val="2"/>
          </rPr>
          <t>Include i costi sostenuti per forme di assistenza e previdenza non obbligatorie e relative al personale dipendente come ad esempio oneri per mense aziendali, erogazioni liberali, borse di studio per i dipendenti, indennità di prepensionamento.</t>
        </r>
        <r>
          <rPr>
            <sz val="8"/>
            <color indexed="81"/>
            <rFont val="Verdana"/>
            <family val="2"/>
          </rPr>
          <t xml:space="preserve">
</t>
        </r>
      </text>
    </comment>
    <comment ref="A269" authorId="1" shapeId="0">
      <text>
        <r>
          <rPr>
            <sz val="8"/>
            <color indexed="81"/>
            <rFont val="Verdana"/>
            <family val="2"/>
          </rPr>
          <t>Le quote di ammortamento delle diverse immobilizzazioni devono essere calcolate in base alla durata del periodo durante il quale manifestano la loro utilità. Ogni azienda può stabilire liberamente la durata di utilizzazione per la singola immobilizzazione e decidere quale procedimento di ammortamento adottare (ad esempio a quote costanti, a quote decrescenti, a quote crescenti).</t>
        </r>
        <r>
          <rPr>
            <sz val="9"/>
            <color indexed="81"/>
            <rFont val="Geneva"/>
          </rPr>
          <t xml:space="preserve">
</t>
        </r>
      </text>
    </comment>
    <comment ref="A271" authorId="1" shapeId="0">
      <text>
        <r>
          <rPr>
            <sz val="7"/>
            <color indexed="81"/>
            <rFont val="Verdana"/>
            <family val="2"/>
          </rPr>
          <t>Costituiscono perdite di valore delle immobilizzazioni per motivi non prevedibili (ad esempio a seguito di danneggiamenti, errori di progettazione). In questi casi si deve procedere alle opportune svalutazioni.</t>
        </r>
      </text>
    </comment>
    <comment ref="A272" authorId="1" shapeId="0">
      <text>
        <r>
          <rPr>
            <sz val="7"/>
            <color indexed="81"/>
            <rFont val="Verdana"/>
            <family val="2"/>
          </rPr>
          <t>Include le rettifiche di valore dei crediti compresi nell'attivo circolante e delle disponibilità liquide. Confronta l'articolo 2426 del Codice Civile che dispone che i crediti devono essere iscritti in bilancio al valore presunto di realizzo.</t>
        </r>
      </text>
    </comment>
    <comment ref="A276" authorId="1" shapeId="0">
      <text>
        <r>
          <rPr>
            <sz val="7"/>
            <color indexed="81"/>
            <rFont val="Verdana"/>
            <family val="2"/>
          </rPr>
          <t>Questa voce include gli oneri che presentano caratteristiche di passività potenziali (ad esempio contenzioso legale, vertenze in corso ecc.)</t>
        </r>
      </text>
    </comment>
    <comment ref="A277" authorId="1" shapeId="0">
      <text>
        <r>
          <rPr>
            <sz val="7"/>
            <color indexed="81"/>
            <rFont val="Verdana"/>
            <family val="2"/>
          </rPr>
          <t>Voce residuale, a titolo di esempio l'indennità per la cessazione dei rapporti di agenzia, gli accantonamenti al fondo per manutenzioni cicliche, gli accantonamenti per prodotti venduti in garanzia.</t>
        </r>
      </text>
    </comment>
    <comment ref="A278" authorId="1" shapeId="0">
      <text>
        <r>
          <rPr>
            <sz val="7"/>
            <color indexed="81"/>
            <rFont val="Verdana"/>
            <family val="2"/>
          </rPr>
          <t xml:space="preserve">Voce che include una molteplicità di  costi di natura residuale e di norma non compresi nella gestione caratteristica, finanziaria e straordinaria. Sono da includere a titolo di esempio: 
- le imposte diverse da quelle sul reddito, 
- la tassa sui rifiuti, 
- l'ICI, 
- i contributi CONAI, 
- le erogazioni liberali, 
- i contributi ad associazioni sindacali e di categoria, 
- le perdite su crediti non coperte dallo specifico fondo, 
- le minusvalenze su cessione di beni strumentali quando non possiedono il requisito della straordinarietà ecc.).
- i giornali, riviste e pubblicazioni varie.
</t>
        </r>
      </text>
    </comment>
    <comment ref="A282" authorId="1" shapeId="0">
      <text>
        <r>
          <rPr>
            <sz val="7"/>
            <color indexed="81"/>
            <rFont val="Verdana"/>
            <family val="2"/>
          </rPr>
          <t xml:space="preserve">Questo Gruppo rileva tutti i componenti positivi e negativi scaturenti dall'area finanziaria della gestione aziendale, </t>
        </r>
      </text>
    </comment>
    <comment ref="A283" authorId="1" shapeId="0">
      <text>
        <r>
          <rPr>
            <sz val="7"/>
            <color indexed="81"/>
            <rFont val="Verdana"/>
            <family val="2"/>
          </rPr>
          <t>Nella norma costituiti da dividendi percepiti da imprese controllate, collegate e da altre imprese.
Si devono inserire per esercizio di competenza indipendentemente dall'esercizio in cui sono incassati.</t>
        </r>
      </text>
    </comment>
    <comment ref="A294" authorId="1" shapeId="0">
      <text>
        <r>
          <rPr>
            <sz val="8"/>
            <color indexed="81"/>
            <rFont val="Verdana"/>
            <family val="2"/>
          </rPr>
          <t>Ad esempio interessi su Titoli di Stato, su obbligazioni, su certificati di deposito.</t>
        </r>
        <r>
          <rPr>
            <sz val="9"/>
            <color indexed="81"/>
            <rFont val="Geneva"/>
          </rPr>
          <t xml:space="preserve">
</t>
        </r>
      </text>
    </comment>
    <comment ref="A295" authorId="1" shapeId="0">
      <text>
        <r>
          <rPr>
            <sz val="8"/>
            <color indexed="81"/>
            <rFont val="Verdana"/>
            <family val="2"/>
          </rPr>
          <t>I titoli devono essere iscritti nell'attivo circolante e non nelle immobilizzazioni.</t>
        </r>
        <r>
          <rPr>
            <sz val="9"/>
            <color indexed="81"/>
            <rFont val="Geneva"/>
          </rPr>
          <t xml:space="preserve">
</t>
        </r>
      </text>
    </comment>
    <comment ref="A296" authorId="1" shapeId="0">
      <text>
        <r>
          <rPr>
            <sz val="8"/>
            <color indexed="81"/>
            <rFont val="Verdana"/>
            <family val="2"/>
          </rPr>
          <t>A titolo di esempio:
- interessi attvi su c/c bancari;
- interessi su c/c postale;
- interessi attivi verso clienti;
- interessi di mora;
- proventi da operazioni di pronti contro termine;
- sconti finanziari ottenuti dai fornitori.</t>
        </r>
        <r>
          <rPr>
            <sz val="9"/>
            <color indexed="81"/>
            <rFont val="Geneva"/>
          </rPr>
          <t xml:space="preserve">
</t>
        </r>
      </text>
    </comment>
    <comment ref="A309" authorId="1" shapeId="0">
      <text>
        <r>
          <rPr>
            <sz val="8"/>
            <color indexed="81"/>
            <rFont val="Verdana"/>
            <family val="2"/>
          </rPr>
          <t xml:space="preserve">Le spese e commissioni bancarie devono essere inserite in questa voce se si riferiscono ad operazioni di finanziamento, come ad esempio la commissione massimo scoperto, le spese di istruttoria fidi, mentre le commissioni connesse all'effettuazione di servizi sono da ricomprendersi nella voce B.7).
</t>
        </r>
      </text>
    </comment>
    <comment ref="A316" authorId="1" shapeId="0">
      <text>
        <r>
          <rPr>
            <sz val="8"/>
            <color indexed="81"/>
            <rFont val="Verdana"/>
            <family val="2"/>
          </rPr>
          <t>Il Gruppo D comprende qualsiasi rivalutazione o svalutazione delle immobilizzazioni finanziarie e dell'attivo circolante.</t>
        </r>
        <r>
          <rPr>
            <sz val="9"/>
            <color indexed="81"/>
            <rFont val="Geneva"/>
          </rPr>
          <t xml:space="preserve">
</t>
        </r>
      </text>
    </comment>
    <comment ref="A319" authorId="1" shapeId="0">
      <text>
        <r>
          <rPr>
            <sz val="7"/>
            <color indexed="81"/>
            <rFont val="Verdana"/>
            <family val="2"/>
          </rPr>
          <t>Le immobilizzazioni finanziarie non costituenti partecipazioni sono date da crediti immobilizzati, titoli, azioni proprie.</t>
        </r>
      </text>
    </comment>
    <comment ref="A320" authorId="1" shapeId="0">
      <text>
        <r>
          <rPr>
            <sz val="8"/>
            <color indexed="81"/>
            <rFont val="Verdana"/>
            <family val="2"/>
          </rPr>
          <t>Ad esempio rivalutazione di valore di titoli di Stato, di obbligazioni, di certificati di deposito.</t>
        </r>
        <r>
          <rPr>
            <sz val="9"/>
            <color indexed="81"/>
            <rFont val="Geneva"/>
          </rPr>
          <t xml:space="preserve">
</t>
        </r>
      </text>
    </comment>
    <comment ref="A322" authorId="1" shapeId="0">
      <text>
        <r>
          <rPr>
            <sz val="7"/>
            <color indexed="81"/>
            <rFont val="Verdana"/>
            <family val="2"/>
          </rPr>
          <t>Questa voce include ogni svalutazione purché non straordinaria delle immobilizzazioni finanziarie e delle attività finanziarie circolanti.</t>
        </r>
      </text>
    </comment>
    <comment ref="A329" authorId="1" shapeId="0">
      <text>
        <r>
          <rPr>
            <sz val="7"/>
            <color indexed="81"/>
            <rFont val="Verdana"/>
            <family val="2"/>
          </rPr>
          <t>Sono eventi straordinari ad esempio: 
- i danni derivanti da eventi atmosferici e calamità naturali, 
- i furti, 
- gli indennizzi assicurativi, 
- le plusvalenze e le minusvalenze per la cessione di un ramo di azienda, di conferimenti aziendali, di terreni e fabbricati,
- gli accantonamenti per imposte rivelatisi esuberanti o insufficienti rispetto a quanto dovuto o a quanto accantonato,
- sopravvenienze,
- insussistenze.
Il termine "</t>
        </r>
        <r>
          <rPr>
            <b/>
            <sz val="7"/>
            <color indexed="81"/>
            <rFont val="Verdana"/>
            <family val="2"/>
          </rPr>
          <t>straordinari</t>
        </r>
        <r>
          <rPr>
            <sz val="7"/>
            <color indexed="81"/>
            <rFont val="Verdana"/>
            <family val="2"/>
          </rPr>
          <t xml:space="preserve">" va inteso dunque nel senso di eventi eccezionali ed estranei all'attività ordinaria dell'impresa.
</t>
        </r>
      </text>
    </comment>
    <comment ref="A331" authorId="1" shapeId="0">
      <text>
        <r>
          <rPr>
            <sz val="7"/>
            <color indexed="81"/>
            <rFont val="Verdana"/>
            <family val="2"/>
          </rPr>
          <t>A titolo di esempio la plusvalenza realizzata dalla cessione di un semplice macchinario non deve essere intesa come evento straordinario ma rientrante  nell'ordinaria attività dell'impresa.</t>
        </r>
      </text>
    </comment>
    <comment ref="A332" authorId="1" shapeId="0">
      <text>
        <r>
          <rPr>
            <sz val="7"/>
            <color indexed="81"/>
            <rFont val="Verdana"/>
            <family val="2"/>
          </rPr>
          <t xml:space="preserve">Sopravvenienze ed insussistenze attive derivanti da eventi non usuali e continuativi e proventi derivanti da indennizzi assicurativi dovuti ad eventi con caratteristiche di straordinarietà (ad esempio il furto di tutta la merce in magazzino).
</t>
        </r>
      </text>
    </comment>
    <comment ref="A360" authorId="1" shapeId="0">
      <text>
        <r>
          <rPr>
            <b/>
            <sz val="7"/>
            <color indexed="81"/>
            <rFont val="Verdana"/>
            <family val="2"/>
          </rPr>
          <t xml:space="preserve">La gestione complementare o accessoria include tutte quelle attività svolte con carattere di continuità ma estranee alla gestione tipica dell'impresa.
Ad esempio: </t>
        </r>
        <r>
          <rPr>
            <sz val="7"/>
            <color indexed="81"/>
            <rFont val="Verdana"/>
            <family val="2"/>
          </rPr>
          <t>fitti attivi, costi di manutenzione e riparazione immobili civili. Costi e ricavi derivanti dalla gestione mobiliare.</t>
        </r>
        <r>
          <rPr>
            <sz val="9"/>
            <color indexed="81"/>
            <rFont val="Geneva"/>
          </rPr>
          <t xml:space="preserve">
</t>
        </r>
      </text>
    </comment>
    <comment ref="A365" authorId="1" shapeId="0">
      <text>
        <r>
          <rPr>
            <b/>
            <sz val="7"/>
            <color indexed="81"/>
            <rFont val="Verdana"/>
            <family val="2"/>
          </rPr>
          <t xml:space="preserve">La gestione straordinaria include le operazioni (solitamente prive di continuità) che determinano costi e ricavi non attribuibili alla gestione tipica dell'impresa.
Ad esempio: </t>
        </r>
        <r>
          <rPr>
            <sz val="7"/>
            <color indexed="81"/>
            <rFont val="Verdana"/>
            <family val="2"/>
          </rPr>
          <t>plusvalenze e minusvalenze da alienazioni cespiti a carattere straordinario, sopravvennienze  attive e passive, perdite su crediti di precedenti esercizi ecc.</t>
        </r>
      </text>
    </comment>
    <comment ref="A382" authorId="1" shapeId="0">
      <text>
        <r>
          <rPr>
            <sz val="8"/>
            <color indexed="81"/>
            <rFont val="Verdana"/>
            <family val="2"/>
          </rPr>
          <t xml:space="preserve">L'ammortamento di beni non utilizzati nello svolgimento della gestione caratteristica rientrano tra i costi della gestione accessoria ai fini della riclassificazione del Conto Economico.
</t>
        </r>
      </text>
    </comment>
    <comment ref="C424" authorId="1" shapeId="0">
      <text>
        <r>
          <rPr>
            <sz val="9"/>
            <color indexed="81"/>
            <rFont val="Geneva"/>
          </rPr>
          <t xml:space="preserve">I dati dei motiplicatori possono essere variati a seconda dell'attività.
</t>
        </r>
      </text>
    </comment>
    <comment ref="A447" authorId="1" shapeId="0">
      <text>
        <r>
          <rPr>
            <sz val="8"/>
            <color indexed="81"/>
            <rFont val="Verdana"/>
            <family val="2"/>
          </rPr>
          <t>Gli acquisti per investimenti possono creare distorsioni per il calcolo dell'indice di rotazione dei debiti commerciali, per questo motivo è consigliabile togliere i saldi passivi nei confronti dei fornitori di beni da investimento.</t>
        </r>
        <r>
          <rPr>
            <sz val="9"/>
            <color indexed="81"/>
            <rFont val="Geneva"/>
          </rPr>
          <t xml:space="preserve">
</t>
        </r>
      </text>
    </comment>
    <comment ref="B447" authorId="1" shapeId="0">
      <text>
        <r>
          <rPr>
            <sz val="7"/>
            <color indexed="81"/>
            <rFont val="Verdana"/>
            <family val="2"/>
          </rPr>
          <t>Inserire l'eventuale dato numerico senza farlo precedere dal segno negativo.</t>
        </r>
        <r>
          <rPr>
            <sz val="9"/>
            <color indexed="81"/>
            <rFont val="Geneva"/>
          </rPr>
          <t xml:space="preserve">
</t>
        </r>
      </text>
    </comment>
    <comment ref="A448" authorId="1" shapeId="0">
      <text>
        <r>
          <rPr>
            <sz val="9"/>
            <color indexed="81"/>
            <rFont val="Geneva"/>
          </rPr>
          <t xml:space="preserve">Il dato relativo all'IVA è necessario per rendere omogenei i valori del quoziente con cui si calcola l'indice di rotazione dei debiti commerciali.
</t>
        </r>
      </text>
    </comment>
    <comment ref="A451" authorId="1" shapeId="0">
      <text>
        <r>
          <rPr>
            <sz val="8"/>
            <color indexed="81"/>
            <rFont val="Verdana"/>
            <family val="2"/>
          </rPr>
          <t>Il dato relativo all'IVA consente di rendere omogenei i valori su cui calcolare l'indice di rotazione dei crediti verso clienti.</t>
        </r>
        <r>
          <rPr>
            <sz val="9"/>
            <color indexed="81"/>
            <rFont val="Geneva"/>
          </rPr>
          <t xml:space="preserve">
</t>
        </r>
      </text>
    </comment>
  </commentList>
</comments>
</file>

<file path=xl/comments2.xml><?xml version="1.0" encoding="utf-8"?>
<comments xmlns="http://schemas.openxmlformats.org/spreadsheetml/2006/main">
  <authors>
    <author>Feltrin Raffaella</author>
  </authors>
  <commentList>
    <comment ref="D5" authorId="0" shapeId="0">
      <text>
        <r>
          <rPr>
            <b/>
            <sz val="9"/>
            <color indexed="81"/>
            <rFont val="Tahoma"/>
            <family val="2"/>
          </rPr>
          <t>Inserire la lettera corrispondente così come indicata dalla freccia.</t>
        </r>
        <r>
          <rPr>
            <sz val="9"/>
            <color indexed="81"/>
            <rFont val="Tahoma"/>
            <family val="2"/>
          </rPr>
          <t xml:space="preserve">
</t>
        </r>
      </text>
    </comment>
  </commentList>
</comments>
</file>

<file path=xl/comments3.xml><?xml version="1.0" encoding="utf-8"?>
<comments xmlns="http://schemas.openxmlformats.org/spreadsheetml/2006/main">
  <authors>
    <author>Feltrin Raffaella</author>
  </authors>
  <commentList>
    <comment ref="L8" authorId="0" shapeId="0">
      <text>
        <r>
          <rPr>
            <b/>
            <sz val="9"/>
            <color indexed="81"/>
            <rFont val="Tahoma"/>
            <family val="2"/>
          </rPr>
          <t>Non includere l'ammortamento imputato direttamente a commessa e calcolato come Internal Special Facilities</t>
        </r>
        <r>
          <rPr>
            <sz val="9"/>
            <color indexed="81"/>
            <rFont val="Tahoma"/>
            <family val="2"/>
          </rPr>
          <t xml:space="preserve">
</t>
        </r>
      </text>
    </comment>
  </commentList>
</comments>
</file>

<file path=xl/comments4.xml><?xml version="1.0" encoding="utf-8"?>
<comments xmlns="http://schemas.openxmlformats.org/spreadsheetml/2006/main">
  <authors>
    <author>Feltrin Raffaella</author>
    <author>balice</author>
  </authors>
  <commentList>
    <comment ref="I19" authorId="0" shapeId="0">
      <text>
        <r>
          <rPr>
            <b/>
            <sz val="9"/>
            <color indexed="81"/>
            <rFont val="Tahoma"/>
            <family val="2"/>
          </rPr>
          <t>A ciascun profilo sono associate le ore dirette vendibili medie procapite.</t>
        </r>
        <r>
          <rPr>
            <sz val="9"/>
            <color indexed="81"/>
            <rFont val="Tahoma"/>
            <family val="2"/>
          </rPr>
          <t xml:space="preserve">
</t>
        </r>
      </text>
    </comment>
    <comment ref="AC23" authorId="0" shapeId="0">
      <text>
        <r>
          <rPr>
            <b/>
            <sz val="9"/>
            <color indexed="81"/>
            <rFont val="Tahoma"/>
            <family val="2"/>
          </rPr>
          <t>A ciascun profilo sono associate le ore dirette vendibili medie procapite.</t>
        </r>
        <r>
          <rPr>
            <sz val="9"/>
            <color indexed="81"/>
            <rFont val="Tahoma"/>
            <family val="2"/>
          </rPr>
          <t xml:space="preserve">
</t>
        </r>
      </text>
    </comment>
    <comment ref="O39" authorId="1" shapeId="0">
      <text>
        <r>
          <rPr>
            <b/>
            <sz val="8"/>
            <color indexed="81"/>
            <rFont val="Tahoma"/>
            <family val="2"/>
          </rPr>
          <t>balice:</t>
        </r>
        <r>
          <rPr>
            <sz val="8"/>
            <color indexed="81"/>
            <rFont val="Tahoma"/>
            <family val="2"/>
          </rPr>
          <t xml:space="preserve">
</t>
        </r>
      </text>
    </comment>
  </commentList>
</comments>
</file>

<file path=xl/sharedStrings.xml><?xml version="1.0" encoding="utf-8"?>
<sst xmlns="http://schemas.openxmlformats.org/spreadsheetml/2006/main" count="717" uniqueCount="582">
  <si>
    <t>ORE LAVORATE</t>
  </si>
  <si>
    <t>Dirette</t>
  </si>
  <si>
    <t>Indirette</t>
  </si>
  <si>
    <t>TOTALE</t>
  </si>
  <si>
    <t>SPESE GENERALI</t>
  </si>
  <si>
    <t>Proprie</t>
  </si>
  <si>
    <t>Ripartite</t>
  </si>
  <si>
    <t>AMMORTAMENTI</t>
  </si>
  <si>
    <t>Propri</t>
  </si>
  <si>
    <t>Ripartiti</t>
  </si>
  <si>
    <t>I.O.I.</t>
  </si>
  <si>
    <t>Ricevuti</t>
  </si>
  <si>
    <t>Ricevute</t>
  </si>
  <si>
    <t>(VALORI IN EURO)</t>
  </si>
  <si>
    <t xml:space="preserve">I.O.A. </t>
  </si>
  <si>
    <t>Costo del Lavoro</t>
  </si>
  <si>
    <t>TOTALI AZIENDA</t>
  </si>
  <si>
    <t xml:space="preserve">I.O.S.G. </t>
  </si>
  <si>
    <t>Costo Orario Trasformazione</t>
  </si>
  <si>
    <t xml:space="preserve">Totale Costo Orario </t>
  </si>
  <si>
    <t>I.O.A.S. (propri)</t>
  </si>
  <si>
    <t>I.O.A.G. (G&amp;A)</t>
  </si>
  <si>
    <t>I.O.S.G.S. (proprie)</t>
  </si>
  <si>
    <t>I.O.S.G.G. (G&amp;A)</t>
  </si>
  <si>
    <t>CENTRI DIRETTI</t>
  </si>
  <si>
    <t>CENTRI INDIRETTI</t>
  </si>
  <si>
    <t>CENTRI M.H.</t>
  </si>
  <si>
    <t>ORGANICO MEDIO OPERANTE</t>
  </si>
  <si>
    <t>(DI CUI DIRIGENTI)</t>
  </si>
  <si>
    <t>ORE DIRETTE</t>
  </si>
  <si>
    <t>ORE INDIRETTE</t>
  </si>
  <si>
    <t>ORE TOTALI</t>
  </si>
  <si>
    <t>ORE DIRETTE PRO-CAPITE</t>
  </si>
  <si>
    <t>ORE TOTALI PRO-CAPITE</t>
  </si>
  <si>
    <t>INDICE DI MERITO PRODUTTIVO= ORE DIRETTE/ORE INDIRETTE-ORE M.H.</t>
  </si>
  <si>
    <t>DIRIGENTI</t>
  </si>
  <si>
    <t>QUADRI</t>
  </si>
  <si>
    <t>IMPIEGATI</t>
  </si>
  <si>
    <t>OPERAI</t>
  </si>
  <si>
    <t>TOTALI</t>
  </si>
  <si>
    <t>CENTRI G.&amp;A.</t>
  </si>
  <si>
    <t>TOTALE OPERANTI</t>
  </si>
  <si>
    <t>DISTACCATI,ASPETT.,MAT.,MIL., ETC.</t>
  </si>
  <si>
    <t>TOTALE ORGANICO</t>
  </si>
  <si>
    <t>COEFFICIENTE DI RIGIDEZZA</t>
  </si>
  <si>
    <t>TOTALE IMMOBILIZZAZIONI</t>
  </si>
  <si>
    <t xml:space="preserve"> RETRIBUZIONI TOTALI</t>
  </si>
  <si>
    <t xml:space="preserve"> ONERI SOCIALI </t>
  </si>
  <si>
    <t xml:space="preserve"> ACCANTONAMENTO T.F.R.</t>
  </si>
  <si>
    <t>ALTRI COSTI EVENTUALI</t>
  </si>
  <si>
    <t>TOTALE COSTO DEL LAVORO</t>
  </si>
  <si>
    <t>ORGANICO MEDIO RETRIBUITO N°</t>
  </si>
  <si>
    <t>parte variabile del costo orario</t>
  </si>
  <si>
    <t>FORMULA DEL COEFFICIENTE DI AGGIORNAMENTO DELLE CONDIZIONI ECONOMICHE</t>
  </si>
  <si>
    <t>CB</t>
  </si>
  <si>
    <t>IOI</t>
  </si>
  <si>
    <t>IOA</t>
  </si>
  <si>
    <t>IOSG</t>
  </si>
  <si>
    <t>COMA</t>
  </si>
  <si>
    <t>COMPONENTI DELLA FORMULA</t>
  </si>
  <si>
    <t xml:space="preserve">DITTA ( ragione sociale): </t>
  </si>
  <si>
    <t>Interinali</t>
  </si>
  <si>
    <t>co.co.pro.</t>
  </si>
  <si>
    <t>altri</t>
  </si>
  <si>
    <t>totale</t>
  </si>
  <si>
    <t>Diretto</t>
  </si>
  <si>
    <t>Indiretto di supporto al personale diretto ( IOI )</t>
  </si>
  <si>
    <t>Indiretto di struttura ( IOSG )</t>
  </si>
  <si>
    <t>Indiretto Material Handling</t>
  </si>
  <si>
    <t>personale operante</t>
  </si>
  <si>
    <t>classificazione 1</t>
  </si>
  <si>
    <t>classificazione 2</t>
  </si>
  <si>
    <t>personale DIPENDENTE (esclusi dirigenti)</t>
  </si>
  <si>
    <t>RIEPILOGO DELLE ORE LAVORATE</t>
  </si>
  <si>
    <t>ORGANICO MEDIO ANNUO</t>
  </si>
  <si>
    <t>VOCI</t>
  </si>
  <si>
    <t>MEDIA COSTO DEL LAVORO PRO-CAPITE</t>
  </si>
  <si>
    <t>RIEPILOGO COSTO DEL LAVORO</t>
  </si>
  <si>
    <t>RAGGRUPPAMENTO</t>
  </si>
  <si>
    <t>costi d'impianto ed ampliamento</t>
  </si>
  <si>
    <t>costi di ricerca, di sviluppo e di pubblicità</t>
  </si>
  <si>
    <t>diritti di brevetto industriale e diritti di utilizzazione delle opere dell'ingegno</t>
  </si>
  <si>
    <t>concessioni, licenze, marchi e diritti simili</t>
  </si>
  <si>
    <t>avviamento</t>
  </si>
  <si>
    <t>immobilizzazionio in corso e avviamento</t>
  </si>
  <si>
    <t>altre</t>
  </si>
  <si>
    <t>terreni e fabbricati</t>
  </si>
  <si>
    <t>attrezzature industriali e commerciali</t>
  </si>
  <si>
    <t>altri beni</t>
  </si>
  <si>
    <t>immobilizzazioni in corso e acconti</t>
  </si>
  <si>
    <t>totali immobilizzazioni immateriali</t>
  </si>
  <si>
    <t>altre (costo d'acquisto &lt;  516,46 euro)</t>
  </si>
  <si>
    <t>impianti e macchinari</t>
  </si>
  <si>
    <t>totali immobilizzazioni materiali</t>
  </si>
  <si>
    <t>ANALISI DEGLI AMMORTAMENTI</t>
  </si>
  <si>
    <t>verifiche</t>
  </si>
  <si>
    <t>Organico Medio Operante</t>
  </si>
  <si>
    <t>VOCI DI COSTO</t>
  </si>
  <si>
    <t>NOTE</t>
  </si>
  <si>
    <t>Importo variabile</t>
  </si>
  <si>
    <t xml:space="preserve"> IMPORTO imputato dalla ditta al costo orario</t>
  </si>
  <si>
    <t xml:space="preserve"> IMPORTO riportato nel conto economico</t>
  </si>
  <si>
    <t xml:space="preserve"> IMPORTO ammesso dall'ASI a costo orario </t>
  </si>
  <si>
    <t>% variabilità delle componenti il costo orario medio aziendale</t>
  </si>
  <si>
    <t xml:space="preserve">IMMOBILIZZAZIONI IMMATERIALI                            </t>
  </si>
  <si>
    <t xml:space="preserve">IMMOBILIZZAZIONI MATERIALI                         </t>
  </si>
  <si>
    <t>MATERIAL HANDLING</t>
  </si>
  <si>
    <t xml:space="preserve">M.H. % </t>
  </si>
  <si>
    <t>Costo del Lavoro dei Centri M.H./ Indiretti M.H.</t>
  </si>
  <si>
    <t>Ammortamenti dei Centri M.H./ Indiretti M.H.</t>
  </si>
  <si>
    <t>Spese Generali dei Centri M.H./ Indiretti M.H.</t>
  </si>
  <si>
    <t xml:space="preserve">TOTALE </t>
  </si>
  <si>
    <t>COSTI Material Handling</t>
  </si>
  <si>
    <t>GIRO MATERIALI</t>
  </si>
  <si>
    <t>ESISTENZE INIZIALI (+)</t>
  </si>
  <si>
    <t>RIMANENZE FINALI (-)</t>
  </si>
  <si>
    <t>ACQUISTO BENI (+)</t>
  </si>
  <si>
    <t>cost elements</t>
  </si>
  <si>
    <t>M.H. overhead</t>
  </si>
  <si>
    <t>nota (1)</t>
  </si>
  <si>
    <t>i valori sono riferiti agli elementi di costo di imputazione diretta alla commessa</t>
  </si>
  <si>
    <t>nota (2)</t>
  </si>
  <si>
    <t xml:space="preserve">La variabilità è qui intesa come la percentuale con la quale si stima possa variare, in prima approssimazione, la voce di costo in funzione della variazione delle retribuzioni orarie contrattuali  </t>
  </si>
  <si>
    <t>Valore medio dell' Indice ISTAT delle retribuzioni orarie contrattuali, afferente al settore contrattuale di riferimento, dell'anno dell'Esercizio Finanziario</t>
  </si>
  <si>
    <t xml:space="preserve">Indice ISTAT delle retribuzioni orarie contrattuali, afferente al settore contrattuale di riferimento, del mese di aggiornamento </t>
  </si>
  <si>
    <t>Lo =</t>
  </si>
  <si>
    <t>Li =</t>
  </si>
  <si>
    <t>A</t>
  </si>
  <si>
    <t>B</t>
  </si>
  <si>
    <t>( K agg = A + B*Li/Lo )</t>
  </si>
  <si>
    <t>PREMESSA</t>
  </si>
  <si>
    <t xml:space="preserve">NOTA </t>
  </si>
  <si>
    <t>il numero medio annuo di unità di personale dipendente è determinato dividendo per 12 il numero dei mesi dell'anno in cui è in vigore il rapporto di lavoro. Un criterio simile va seguito per stimare le unità di personale non dipendente</t>
  </si>
  <si>
    <t>NOTA</t>
  </si>
  <si>
    <t>la data con la scritta con caratteri di colore blu è quella del termine dell'anno precedente l'Esercizio Finanziario a cui si riferisce il costo orario in esame; mentre la data scritta con caratteri di colore rosso è il termine dell'Esercizio Finanziario a cui si riferisce il costo orario in esame</t>
  </si>
  <si>
    <t xml:space="preserve">nota </t>
  </si>
  <si>
    <t>RICARICO PERCENTUALE PER MATERIAL HANDLING</t>
  </si>
  <si>
    <t>RIEPILOGO ANALISI DEL COSTO ORARIO MEDIO AZIENDALE</t>
  </si>
  <si>
    <t>C.B. media azienda</t>
  </si>
  <si>
    <t>C.O.L. media azienda</t>
  </si>
  <si>
    <t>Kagg</t>
  </si>
  <si>
    <t xml:space="preserve">Costo Orario aggiornato </t>
  </si>
  <si>
    <r>
      <t>Ore lavorate</t>
    </r>
    <r>
      <rPr>
        <b/>
        <sz val="9"/>
        <rFont val="Arial"/>
        <family val="2"/>
      </rPr>
      <t xml:space="preserve"> si intendono le ore  (ordinarie + straordinarie) di presenza in azienda (comprese le ore di missione) lavorate da tutto il personale riportato nel foglio "</t>
    </r>
    <r>
      <rPr>
        <b/>
        <i/>
        <sz val="9"/>
        <rFont val="Arial"/>
        <family val="2"/>
      </rPr>
      <t>organico</t>
    </r>
    <r>
      <rPr>
        <b/>
        <sz val="9"/>
        <rFont val="Arial"/>
        <family val="2"/>
      </rPr>
      <t>" , a prescindere se siano o no retribuite.</t>
    </r>
  </si>
  <si>
    <r>
      <t>(VALORI IN EURO</t>
    </r>
    <r>
      <rPr>
        <sz val="9"/>
        <rFont val="Arial"/>
        <family val="2"/>
      </rPr>
      <t>)</t>
    </r>
  </si>
  <si>
    <r>
      <t xml:space="preserve">Indicare quali sono gli elementi di costo ( rif.: items of PSS A2 ESA standard form) che hanno determinato il </t>
    </r>
    <r>
      <rPr>
        <b/>
        <u/>
        <sz val="9"/>
        <rFont val="Arial"/>
        <family val="2"/>
      </rPr>
      <t>giro materiali</t>
    </r>
    <r>
      <rPr>
        <sz val="9"/>
        <rFont val="Arial"/>
        <family val="2"/>
      </rPr>
      <t xml:space="preserve"> apponendo in corrispondenza ad essi una crocetta nella sottostante tabella.   </t>
    </r>
  </si>
  <si>
    <r>
      <t>·</t>
    </r>
    <r>
      <rPr>
        <sz val="9"/>
        <rFont val="Arial"/>
        <family val="2"/>
      </rPr>
      <t xml:space="preserve"> row material</t>
    </r>
  </si>
  <si>
    <r>
      <t>·</t>
    </r>
    <r>
      <rPr>
        <sz val="9"/>
        <rFont val="Arial"/>
        <family val="2"/>
      </rPr>
      <t xml:space="preserve"> mechanical parts</t>
    </r>
  </si>
  <si>
    <r>
      <t>·</t>
    </r>
    <r>
      <rPr>
        <sz val="9"/>
        <rFont val="Arial"/>
        <family val="2"/>
      </rPr>
      <t xml:space="preserve"> electrical parts</t>
    </r>
  </si>
  <si>
    <r>
      <t>·</t>
    </r>
    <r>
      <rPr>
        <sz val="9"/>
        <rFont val="Arial"/>
        <family val="2"/>
      </rPr>
      <t xml:space="preserve"> electronic components</t>
    </r>
  </si>
  <si>
    <r>
      <t xml:space="preserve">· </t>
    </r>
    <r>
      <rPr>
        <sz val="9"/>
        <rFont val="Arial"/>
        <family val="2"/>
      </rPr>
      <t>semifinished parts</t>
    </r>
  </si>
  <si>
    <r>
      <t>·</t>
    </r>
    <r>
      <rPr>
        <sz val="9"/>
        <rFont val="Arial"/>
        <family val="2"/>
      </rPr>
      <t xml:space="preserve"> hi-rel parts procured by Company</t>
    </r>
  </si>
  <si>
    <r>
      <t>·</t>
    </r>
    <r>
      <rPr>
        <sz val="9"/>
        <rFont val="Arial"/>
        <family val="2"/>
      </rPr>
      <t xml:space="preserve"> external major products</t>
    </r>
  </si>
  <si>
    <r>
      <t>·</t>
    </r>
    <r>
      <rPr>
        <sz val="9"/>
        <rFont val="Arial"/>
        <family val="2"/>
      </rPr>
      <t xml:space="preserve"> external services</t>
    </r>
  </si>
  <si>
    <r>
      <t>da applicare a</t>
    </r>
    <r>
      <rPr>
        <sz val="9"/>
        <rFont val="Arial"/>
        <family val="2"/>
      </rPr>
      <t xml:space="preserve">: </t>
    </r>
    <r>
      <rPr>
        <b/>
        <sz val="9"/>
        <color indexed="10"/>
        <rFont val="Arial"/>
        <family val="2"/>
      </rPr>
      <t xml:space="preserve">vedi </t>
    </r>
    <r>
      <rPr>
        <b/>
        <sz val="9"/>
        <rFont val="Arial"/>
        <family val="2"/>
      </rPr>
      <t>foglio di lavoro "Material Handling"</t>
    </r>
  </si>
  <si>
    <t>ANNO DI RIFERIMENTO:</t>
  </si>
  <si>
    <t>Amm. imputato dalla ditta al costo orario</t>
  </si>
  <si>
    <t>Amm. non ammesso a costo orario</t>
  </si>
  <si>
    <t xml:space="preserve">Amm. ammesso dall'ASI a costo orario </t>
  </si>
  <si>
    <t>voce di costo o ricavo ( - ) di riferimento nel conto economico</t>
  </si>
  <si>
    <t>DITTA :</t>
  </si>
  <si>
    <t>TOTALE COSTI ESTERNI</t>
  </si>
  <si>
    <t>COSTO DEL LAVORO G&amp;A</t>
  </si>
  <si>
    <t>TOTALE SPESE GENERALI IMPUTATE AL COSTO ORARIO</t>
  </si>
  <si>
    <t>OD/OT =</t>
  </si>
  <si>
    <t>IMP</t>
  </si>
  <si>
    <t>OPC vendibili</t>
  </si>
  <si>
    <t>OPC lavorate</t>
  </si>
  <si>
    <t>OI/OD c.c. dir.</t>
  </si>
  <si>
    <t>Rd =</t>
  </si>
  <si>
    <t>IMPORTO non ammesso a costo orario (a cura di ASI)</t>
  </si>
  <si>
    <t>Variabilità (leggi nota ) (a cura di ASI)</t>
  </si>
  <si>
    <t>COSTI ESTERNI (controllabili)</t>
  </si>
  <si>
    <t>Verifica del recupero dei costi</t>
  </si>
  <si>
    <r>
      <t>S</t>
    </r>
    <r>
      <rPr>
        <sz val="9"/>
        <rFont val="Arial"/>
        <family val="2"/>
      </rPr>
      <t>costi</t>
    </r>
  </si>
  <si>
    <t>TOxOD+MH</t>
  </si>
  <si>
    <t>I fogli di lavoro sono:</t>
  </si>
  <si>
    <t>organico</t>
  </si>
  <si>
    <t>ore</t>
  </si>
  <si>
    <t>lavoro</t>
  </si>
  <si>
    <t>ammortamento</t>
  </si>
  <si>
    <t>costi esterni</t>
  </si>
  <si>
    <t>riepilogo</t>
  </si>
  <si>
    <t>Coefficiente di Differenziazione</t>
  </si>
  <si>
    <t>COMA Profili</t>
  </si>
  <si>
    <t>classificazione personale</t>
  </si>
  <si>
    <t>Coeff. Diffe.zione</t>
  </si>
  <si>
    <t>C.B. medio profili</t>
  </si>
  <si>
    <t>C.O.L. medio profili</t>
  </si>
  <si>
    <t>Valori da Utilizzare PSSA</t>
  </si>
  <si>
    <t>OPC</t>
  </si>
  <si>
    <t>COMA x PROFILO (COMAP)</t>
  </si>
  <si>
    <t>Nome</t>
  </si>
  <si>
    <t>Cognome</t>
  </si>
  <si>
    <t>Qualifica</t>
  </si>
  <si>
    <t>Dirigente</t>
  </si>
  <si>
    <t>Quadro</t>
  </si>
  <si>
    <t>Impiegato</t>
  </si>
  <si>
    <t>Operaio</t>
  </si>
  <si>
    <t>CoCo Pro</t>
  </si>
  <si>
    <t>Interninali</t>
  </si>
  <si>
    <t>Altro</t>
  </si>
  <si>
    <t>Totale</t>
  </si>
  <si>
    <t>D</t>
  </si>
  <si>
    <t>Note</t>
  </si>
  <si>
    <t xml:space="preserve">Q </t>
  </si>
  <si>
    <t>Im</t>
  </si>
  <si>
    <t>O</t>
  </si>
  <si>
    <t>CCP</t>
  </si>
  <si>
    <t>In</t>
  </si>
  <si>
    <t>Le ULA devono essere inserite nel foglio di lavoro "organico" .</t>
  </si>
  <si>
    <t>N° mesi/anno</t>
  </si>
  <si>
    <t>(max 12)</t>
  </si>
  <si>
    <t>VERIFICA ULA</t>
  </si>
  <si>
    <t>S T A T O   P A T R I M O N I A L E   A T T I V O (Valori in Euro)</t>
  </si>
  <si>
    <t>A) CREDITI V/SOCI PER VERSAM ANCORA DOVUTI</t>
  </si>
  <si>
    <t xml:space="preserve">         ancora da richiamare</t>
  </si>
  <si>
    <t xml:space="preserve">         richiamati</t>
  </si>
  <si>
    <t>TOT. CRED. V/ SOCI PER VERSAM. ANCORA DOVUTI  A)</t>
  </si>
  <si>
    <t>B) IMMOBILIZZAZIONI</t>
  </si>
  <si>
    <t xml:space="preserve">     I. Immateriali:</t>
  </si>
  <si>
    <t xml:space="preserve">        1) costi di impianto e di ampliamento</t>
  </si>
  <si>
    <t xml:space="preserve">        2) costi di ricerca, sviluppo e pubblicità</t>
  </si>
  <si>
    <t xml:space="preserve">        3) diritti di brev. ind.le e di utilizz. opere dell'ing.</t>
  </si>
  <si>
    <t xml:space="preserve">        4) concessioni, licenze, marchi e diritti simili</t>
  </si>
  <si>
    <t xml:space="preserve">        5) avviamento</t>
  </si>
  <si>
    <t xml:space="preserve">        6) immobilizzazioni in corso e acconti</t>
  </si>
  <si>
    <t xml:space="preserve">        7) altre</t>
  </si>
  <si>
    <t>8) differenza da consolidamento</t>
  </si>
  <si>
    <t>TOTALE I  - IMMOBILIZZAZIONI IMMATERIALI</t>
  </si>
  <si>
    <t xml:space="preserve">     II. Materiali:</t>
  </si>
  <si>
    <t xml:space="preserve">        1) terreni e fabbricati</t>
  </si>
  <si>
    <t xml:space="preserve">        2) impianti e macchinari</t>
  </si>
  <si>
    <t xml:space="preserve">        3) attrezzature industriali e commerciali</t>
  </si>
  <si>
    <t xml:space="preserve">        4) altri beni</t>
  </si>
  <si>
    <t xml:space="preserve">        5) immobilizzazioni in corso e acconti</t>
  </si>
  <si>
    <t xml:space="preserve"> TOTALE II -  IMMOBILIZZAZIONI MATERIALI</t>
  </si>
  <si>
    <t xml:space="preserve">     III. Finanziarie:</t>
  </si>
  <si>
    <t xml:space="preserve">        1) Partecipazioni in:</t>
  </si>
  <si>
    <t xml:space="preserve">             a) imprese controllate</t>
  </si>
  <si>
    <t xml:space="preserve">             b) imprese collegate</t>
  </si>
  <si>
    <t xml:space="preserve">             c) imprese controllanti</t>
  </si>
  <si>
    <t xml:space="preserve">             d) altre imprese</t>
  </si>
  <si>
    <t xml:space="preserve">                              Totale partecipazioni 1)</t>
  </si>
  <si>
    <t xml:space="preserve">        2) Crediti:</t>
  </si>
  <si>
    <t xml:space="preserve">             a) verso imprese controllate:</t>
  </si>
  <si>
    <t xml:space="preserve">                        esigibili entro l'esercizio successivo</t>
  </si>
  <si>
    <t xml:space="preserve">                        esigibili oltre l'esercizio successivo</t>
  </si>
  <si>
    <t xml:space="preserve">                                       Totale a)</t>
  </si>
  <si>
    <t xml:space="preserve">             b) verso imprese collegate:</t>
  </si>
  <si>
    <t xml:space="preserve">                                       Totale b)</t>
  </si>
  <si>
    <t xml:space="preserve">             c) verso imprese controllanti:</t>
  </si>
  <si>
    <t xml:space="preserve">                                       Totale c)</t>
  </si>
  <si>
    <t xml:space="preserve">             d) verso altri:</t>
  </si>
  <si>
    <t xml:space="preserve">                                       Totale d)</t>
  </si>
  <si>
    <t xml:space="preserve">         3) altri titoli</t>
  </si>
  <si>
    <t xml:space="preserve">         4) azioni proprie</t>
  </si>
  <si>
    <t xml:space="preserve"> TOTALE III  - Immobilizzazioni finanziarie</t>
  </si>
  <si>
    <t xml:space="preserve">                        TOTALE IMMOBILIZZAZIONI (B)</t>
  </si>
  <si>
    <t>C) ATTIVO CIRCOLANTE</t>
  </si>
  <si>
    <t xml:space="preserve">          I. Rimanenze:</t>
  </si>
  <si>
    <t xml:space="preserve">             1) materie prime, sussidiarie e di consumo</t>
  </si>
  <si>
    <t xml:space="preserve">             2) prodotti in corso di lavorazione e semilav.</t>
  </si>
  <si>
    <t xml:space="preserve">             3) lavori in corso su ordinazione</t>
  </si>
  <si>
    <t xml:space="preserve">             4) prodotti finiti e merci</t>
  </si>
  <si>
    <t xml:space="preserve">             5) acconti (ai fornitori)</t>
  </si>
  <si>
    <t xml:space="preserve">                                         TOTALE I - Rimanenze</t>
  </si>
  <si>
    <t>II. Crediti:</t>
  </si>
  <si>
    <t xml:space="preserve">         1) verso clienti</t>
  </si>
  <si>
    <t xml:space="preserve">             esigibili entro l'esercizio successivo</t>
  </si>
  <si>
    <t xml:space="preserve">             esigibili oltre l'esercizio successivo</t>
  </si>
  <si>
    <t xml:space="preserve">                                                  Totale 1)</t>
  </si>
  <si>
    <t xml:space="preserve">         2) verso imprese controllate:</t>
  </si>
  <si>
    <t xml:space="preserve">                                                  Totale 2)</t>
  </si>
  <si>
    <t xml:space="preserve">         3) verso imprese collegate:</t>
  </si>
  <si>
    <t xml:space="preserve">                                                  Totale 3)</t>
  </si>
  <si>
    <t xml:space="preserve">         4) verso controllanti</t>
  </si>
  <si>
    <t xml:space="preserve">                                                   Totale 4)</t>
  </si>
  <si>
    <t xml:space="preserve">         4-bis) crediti tributari</t>
  </si>
  <si>
    <t xml:space="preserve">                                                   Totale 4-bis)</t>
  </si>
  <si>
    <t xml:space="preserve">         4-ter) imposte anticipate</t>
  </si>
  <si>
    <t xml:space="preserve">                                                   Totale 4-ter)</t>
  </si>
  <si>
    <t xml:space="preserve">         5) verso altri</t>
  </si>
  <si>
    <t xml:space="preserve">              esigibili entro l'esercizio successivo</t>
  </si>
  <si>
    <t xml:space="preserve">              esigibili oltre l'esercizio successivo</t>
  </si>
  <si>
    <t xml:space="preserve">                                                   Totale 5)</t>
  </si>
  <si>
    <t xml:space="preserve">                                       TOTALE II  - Crediti</t>
  </si>
  <si>
    <t>III. Attività finanz. non costituenti immobilizz.</t>
  </si>
  <si>
    <t xml:space="preserve">          1) partecipazioni in imprese controllate</t>
  </si>
  <si>
    <t xml:space="preserve">          2) partecipazioni in imprese collegate</t>
  </si>
  <si>
    <t xml:space="preserve">          3) partecipazioni in imprese controllanti</t>
  </si>
  <si>
    <t xml:space="preserve">          4) altre partecipazioni</t>
  </si>
  <si>
    <t xml:space="preserve">          5) azioni proprie</t>
  </si>
  <si>
    <t xml:space="preserve">          6) altri titoli</t>
  </si>
  <si>
    <t>TOTALE III - Attività finanz. non cost. immobiliz.</t>
  </si>
  <si>
    <t>IV. Disponibilità liquide</t>
  </si>
  <si>
    <t xml:space="preserve">          CIV1) depositi bancari e postali</t>
  </si>
  <si>
    <t xml:space="preserve">          CIV2) assegni</t>
  </si>
  <si>
    <t xml:space="preserve">          CIV3) denaro e valori in cassa</t>
  </si>
  <si>
    <t xml:space="preserve"> TOTALE IV - Disponibilità liquide</t>
  </si>
  <si>
    <t xml:space="preserve">                          TOTALE ATTIVO CIRCOLANTE C)</t>
  </si>
  <si>
    <t>D) RATEI E RISCONTI</t>
  </si>
  <si>
    <t xml:space="preserve">          - Ratei e Risconti attivi</t>
  </si>
  <si>
    <t xml:space="preserve">          - Disaggi su prestiti</t>
  </si>
  <si>
    <t xml:space="preserve">                          TOTALE RATEI E RISCONTI D)</t>
  </si>
  <si>
    <t xml:space="preserve">                          TOTALE ATTIVO (A+B+C+D)</t>
  </si>
  <si>
    <t>SUDDIVISIONE DEI RATEI E RISCONTI ATTIVI IN BASE AL CRITERIO TEMPORALE</t>
  </si>
  <si>
    <t xml:space="preserve">TOTALE RATEI E RISCONTI ATTIVI </t>
  </si>
  <si>
    <t>IMPORTI OLTRE L'ESERCIZIO SUCCESSIVO</t>
  </si>
  <si>
    <t>IMPORTI ENTRO L'ESERCIZIO SUCCESSIVO</t>
  </si>
  <si>
    <t>TOTALE  RATEI E RISCONTI ATTIVI</t>
  </si>
  <si>
    <t>EVENTUALE SBILANCIO</t>
  </si>
  <si>
    <t>A) PATRIMONIO NETTO</t>
  </si>
  <si>
    <t xml:space="preserve">     I.    Capitale</t>
  </si>
  <si>
    <t xml:space="preserve">     II.  Riserva da sovrapprezzo azioni</t>
  </si>
  <si>
    <t xml:space="preserve">     III. Riserve di rivalutazioni</t>
  </si>
  <si>
    <t xml:space="preserve">     IV.  Riserva legale</t>
  </si>
  <si>
    <t xml:space="preserve">     V.   Riserve statutarie</t>
  </si>
  <si>
    <t xml:space="preserve">     VI.  Riserve per azioni proprie in portafoglio</t>
  </si>
  <si>
    <t xml:space="preserve">     VII. Altre riserve (voce residuale):</t>
  </si>
  <si>
    <t>ALTRO 1</t>
  </si>
  <si>
    <t>ALTRO 2</t>
  </si>
  <si>
    <t>ALTRO 3</t>
  </si>
  <si>
    <t>ALTRO 4</t>
  </si>
  <si>
    <t>ALTRO 5</t>
  </si>
  <si>
    <t>ALTRO 6</t>
  </si>
  <si>
    <t>ALTRO 7</t>
  </si>
  <si>
    <t xml:space="preserve">                      TOTALE  - Altre riserve VII</t>
  </si>
  <si>
    <t>VIII. Utili (perdite) portati a nuovo</t>
  </si>
  <si>
    <t>IX.    Utile (perdita) dell'esercizio</t>
  </si>
  <si>
    <t xml:space="preserve">                     TOTALE PATRIMONIO NETTO A)</t>
  </si>
  <si>
    <t>B) FONDI PER RISCHI ED ONERI:</t>
  </si>
  <si>
    <t xml:space="preserve">         B.1 per trattam. di quiescienza e obblighi simili</t>
  </si>
  <si>
    <t xml:space="preserve">         B.2 per imposte</t>
  </si>
  <si>
    <t xml:space="preserve">         B.3 altri fondi per rischi ed oneri</t>
  </si>
  <si>
    <t xml:space="preserve">              TOTALE Fondi per rischi ed oneri B)</t>
  </si>
  <si>
    <t>C) TRATTAM. FINE RAPP. DI LAVORO SUBORD.</t>
  </si>
  <si>
    <t>D) DEBITI</t>
  </si>
  <si>
    <t xml:space="preserve">     D.1 Obbligazioni</t>
  </si>
  <si>
    <t xml:space="preserve">         esigibili entro l'esercizio successivo</t>
  </si>
  <si>
    <t xml:space="preserve">         esigibili oltre l'esercizio successivo</t>
  </si>
  <si>
    <t xml:space="preserve">                                                           Totale 1)</t>
  </si>
  <si>
    <t xml:space="preserve">     D.2 Obbligazioni convertibili</t>
  </si>
  <si>
    <t xml:space="preserve">                                                           Totale 2)</t>
  </si>
  <si>
    <t xml:space="preserve">     D.3 Debiti verso soci per finanziamenti</t>
  </si>
  <si>
    <t xml:space="preserve">                                                           Totale 3)</t>
  </si>
  <si>
    <t xml:space="preserve">     D.4 Debiti verso banche:</t>
  </si>
  <si>
    <t xml:space="preserve">                                                           Totale 4)</t>
  </si>
  <si>
    <t xml:space="preserve">     D.5 Debiti verso altri finanziatori:</t>
  </si>
  <si>
    <t xml:space="preserve">                                                           Totale 5)</t>
  </si>
  <si>
    <t xml:space="preserve">      D.6 Acconti:</t>
  </si>
  <si>
    <t xml:space="preserve">                                                           Totale 6)</t>
  </si>
  <si>
    <t xml:space="preserve">       D.7 Debiti verso fornitori:</t>
  </si>
  <si>
    <t xml:space="preserve">       esigibili entro l'esercizio successivo</t>
  </si>
  <si>
    <t xml:space="preserve">       esigibili oltre l'esercizio successivo</t>
  </si>
  <si>
    <t xml:space="preserve">                                                           Totale 7)</t>
  </si>
  <si>
    <t xml:space="preserve">       D.8 Debiti rappresentati da titoli di credito:</t>
  </si>
  <si>
    <t xml:space="preserve">                                                           Totale 8)</t>
  </si>
  <si>
    <t xml:space="preserve">       D.9 Debiti verso imprese controllate:</t>
  </si>
  <si>
    <t xml:space="preserve">                                                           Totale 9)</t>
  </si>
  <si>
    <t xml:space="preserve">       D.10 Debiti verso imprese collegate:</t>
  </si>
  <si>
    <t xml:space="preserve">                                                           Totale 10)</t>
  </si>
  <si>
    <t xml:space="preserve">       D.11 Debiti v/ imprese controllanti:</t>
  </si>
  <si>
    <t xml:space="preserve">                                                           Totale 11)</t>
  </si>
  <si>
    <t xml:space="preserve">      D.12 Debiti tributari:</t>
  </si>
  <si>
    <t xml:space="preserve">                                                           Totale 12)</t>
  </si>
  <si>
    <t xml:space="preserve">       D.13 Debiti v/ istituti di prev. e sicurez. soc.</t>
  </si>
  <si>
    <t xml:space="preserve">                                                           Totale 13)</t>
  </si>
  <si>
    <t xml:space="preserve">       D.14 Altri debiti:</t>
  </si>
  <si>
    <t xml:space="preserve">                                                           Totale 14)</t>
  </si>
  <si>
    <t xml:space="preserve">                                             TOTALE DEBITI D)</t>
  </si>
  <si>
    <t>E) RATEI E RISCONTI PASSIVI:</t>
  </si>
  <si>
    <t xml:space="preserve">             - Ratei e Risconti passivi</t>
  </si>
  <si>
    <t xml:space="preserve">             - Aggi su prestiti</t>
  </si>
  <si>
    <t xml:space="preserve">             TOTALE RATEI E RISCONTI PASSIVI E)</t>
  </si>
  <si>
    <t xml:space="preserve">             TOTALE PASSIVO (A+B+C+D+E)</t>
  </si>
  <si>
    <t>SUDDIVISIONE RATEI E RISCONTI PASSIVI IN BASE AL CRITERIO TEMPORALE</t>
  </si>
  <si>
    <t>TOTALE RATEI E RISCONTI PASSIVI</t>
  </si>
  <si>
    <t>IMPORTI OLTRE L' ESERCIZIO SUCCESSIVO</t>
  </si>
  <si>
    <t>CONTROLLO</t>
  </si>
  <si>
    <t>TOTALE ATTIVO</t>
  </si>
  <si>
    <t>TOTALE PASSIVO</t>
  </si>
  <si>
    <r>
      <t xml:space="preserve">C O N T O   E C O N O M I C O    </t>
    </r>
    <r>
      <rPr>
        <sz val="8"/>
        <rFont val="Verdana"/>
        <family val="2"/>
      </rPr>
      <t>(Valori in Euro)</t>
    </r>
  </si>
  <si>
    <t>A) VALORE DELLA PRODUZIONE:</t>
  </si>
  <si>
    <r>
      <t xml:space="preserve">     </t>
    </r>
    <r>
      <rPr>
        <b/>
        <sz val="8"/>
        <rFont val="Verdana"/>
        <family val="2"/>
      </rPr>
      <t>A.1</t>
    </r>
    <r>
      <rPr>
        <sz val="8"/>
        <rFont val="Verdana"/>
        <family val="2"/>
      </rPr>
      <t xml:space="preserve"> Ricavi delle vendite e delle prestazioni</t>
    </r>
  </si>
  <si>
    <r>
      <t xml:space="preserve">     </t>
    </r>
    <r>
      <rPr>
        <b/>
        <sz val="8"/>
        <rFont val="Verdana"/>
        <family val="2"/>
      </rPr>
      <t>A.2</t>
    </r>
    <r>
      <rPr>
        <sz val="8"/>
        <rFont val="Verdana"/>
        <family val="2"/>
      </rPr>
      <t xml:space="preserve"> Variazioni delle rimanenze di</t>
    </r>
  </si>
  <si>
    <t xml:space="preserve">           prodotti in corso di lavorazione, semilav.e finiti</t>
  </si>
  <si>
    <r>
      <t xml:space="preserve">     </t>
    </r>
    <r>
      <rPr>
        <b/>
        <sz val="8"/>
        <rFont val="Verdana"/>
        <family val="2"/>
      </rPr>
      <t>A.3</t>
    </r>
    <r>
      <rPr>
        <sz val="8"/>
        <rFont val="Verdana"/>
        <family val="2"/>
      </rPr>
      <t xml:space="preserve"> Variazioni dei lavori in corso su ordinazione</t>
    </r>
  </si>
  <si>
    <r>
      <t xml:space="preserve">     </t>
    </r>
    <r>
      <rPr>
        <b/>
        <sz val="8"/>
        <rFont val="Verdana"/>
        <family val="2"/>
      </rPr>
      <t>A.4</t>
    </r>
    <r>
      <rPr>
        <sz val="8"/>
        <rFont val="Verdana"/>
        <family val="2"/>
      </rPr>
      <t xml:space="preserve"> Incrementi di immobilizz. per lavori interni</t>
    </r>
  </si>
  <si>
    <t xml:space="preserve">      A.5 Altri ricavi e proventi:</t>
  </si>
  <si>
    <t>Contributi in conto esercizio</t>
  </si>
  <si>
    <t>Altri ricavi e proventi</t>
  </si>
  <si>
    <t xml:space="preserve">                        Totale altri ricavi e proventi 5)</t>
  </si>
  <si>
    <t xml:space="preserve">            TOTALE VALORE DELLA PRODUZIONE A)</t>
  </si>
  <si>
    <t>B) COSTI DELLA PRODUZIONE</t>
  </si>
  <si>
    <t>6) per materie prime, sussid., consumo e merci</t>
  </si>
  <si>
    <t>7) per servizi</t>
  </si>
  <si>
    <t>8) per godimento di beni di terzi</t>
  </si>
  <si>
    <t>9) per il personale</t>
  </si>
  <si>
    <t xml:space="preserve">           B.9.a) salari e stipendi</t>
  </si>
  <si>
    <t xml:space="preserve">           B.9.b) oneri sociali</t>
  </si>
  <si>
    <t xml:space="preserve">           B.9.c) trattamento di fine rapporto</t>
  </si>
  <si>
    <t xml:space="preserve">           B.9.d) trattamento di quiescienza e simili</t>
  </si>
  <si>
    <t xml:space="preserve">           B.9.e) altri costi</t>
  </si>
  <si>
    <t xml:space="preserve">             Totale costi per il personale 9)</t>
  </si>
  <si>
    <t>10) ammortamenti e svalutazioni:</t>
  </si>
  <si>
    <t xml:space="preserve">  a) ammortamento delle immobilizzazioni immateriali</t>
  </si>
  <si>
    <t xml:space="preserve">  b) ammortamento delle immobilizzazioni materiali</t>
  </si>
  <si>
    <t xml:space="preserve">  c) altre svalutazioni delle immobilizzazioni</t>
  </si>
  <si>
    <t xml:space="preserve">  d) svalutazione dei crediti compresi nell'attivo circ.</t>
  </si>
  <si>
    <t xml:space="preserve">            Totale ammortamenti e svalutazioni 10)</t>
  </si>
  <si>
    <t xml:space="preserve">11) variazioni delle rimanenze di materie </t>
  </si>
  <si>
    <t>prime, sussidiarie, di consumo e merci</t>
  </si>
  <si>
    <t>12) accantonamenti per rischi</t>
  </si>
  <si>
    <t>13) altri accantonamenti</t>
  </si>
  <si>
    <t>14) oneri diversi di gestione</t>
  </si>
  <si>
    <t xml:space="preserve">             TOTALE COSTI DELLA PRODUZIONE B)</t>
  </si>
  <si>
    <t>DIFF.VALORE E COSTI DELLA PRODUZIONE (A-B)</t>
  </si>
  <si>
    <t>C) Proventi e oneri finanziari</t>
  </si>
  <si>
    <t>15) Proventi da partecipazione:</t>
  </si>
  <si>
    <r>
      <t xml:space="preserve">       </t>
    </r>
    <r>
      <rPr>
        <b/>
        <i/>
        <sz val="8"/>
        <rFont val="Verdana"/>
        <family val="2"/>
      </rPr>
      <t>C.15.a</t>
    </r>
    <r>
      <rPr>
        <i/>
        <sz val="8"/>
        <rFont val="Verdana"/>
        <family val="2"/>
      </rPr>
      <t xml:space="preserve"> da imprese controllate</t>
    </r>
  </si>
  <si>
    <r>
      <t xml:space="preserve">       </t>
    </r>
    <r>
      <rPr>
        <b/>
        <i/>
        <sz val="8"/>
        <rFont val="Verdana"/>
        <family val="2"/>
      </rPr>
      <t>C.15.b</t>
    </r>
    <r>
      <rPr>
        <i/>
        <sz val="8"/>
        <rFont val="Verdana"/>
        <family val="2"/>
      </rPr>
      <t xml:space="preserve"> da imprese collegate</t>
    </r>
  </si>
  <si>
    <r>
      <t xml:space="preserve">       </t>
    </r>
    <r>
      <rPr>
        <b/>
        <i/>
        <sz val="8"/>
        <rFont val="Verdana"/>
        <family val="2"/>
      </rPr>
      <t>C.15.c</t>
    </r>
    <r>
      <rPr>
        <i/>
        <sz val="8"/>
        <rFont val="Verdana"/>
        <family val="2"/>
      </rPr>
      <t xml:space="preserve"> altri</t>
    </r>
  </si>
  <si>
    <t xml:space="preserve">               Totale 15) proventi da partecipazione</t>
  </si>
  <si>
    <t>16) Altri proventi finanziari:</t>
  </si>
  <si>
    <t>a) da crediti iscritti nelle immobilizzazioni:</t>
  </si>
  <si>
    <r>
      <t xml:space="preserve">       </t>
    </r>
    <r>
      <rPr>
        <b/>
        <i/>
        <sz val="8"/>
        <rFont val="Verdana"/>
        <family val="2"/>
      </rPr>
      <t>C.16.a</t>
    </r>
    <r>
      <rPr>
        <i/>
        <sz val="8"/>
        <rFont val="Verdana"/>
        <family val="2"/>
      </rPr>
      <t xml:space="preserve"> da imprese controllate</t>
    </r>
  </si>
  <si>
    <r>
      <t xml:space="preserve">       </t>
    </r>
    <r>
      <rPr>
        <b/>
        <i/>
        <sz val="8"/>
        <rFont val="Verdana"/>
        <family val="2"/>
      </rPr>
      <t>C.16.b</t>
    </r>
    <r>
      <rPr>
        <i/>
        <sz val="8"/>
        <rFont val="Verdana"/>
        <family val="2"/>
      </rPr>
      <t xml:space="preserve"> da imprese collegate</t>
    </r>
  </si>
  <si>
    <r>
      <t xml:space="preserve">       </t>
    </r>
    <r>
      <rPr>
        <b/>
        <i/>
        <sz val="8"/>
        <rFont val="Verdana"/>
        <family val="2"/>
      </rPr>
      <t>C.16.c</t>
    </r>
    <r>
      <rPr>
        <i/>
        <sz val="8"/>
        <rFont val="Verdana"/>
        <family val="2"/>
      </rPr>
      <t xml:space="preserve"> da imprese controllanti</t>
    </r>
  </si>
  <si>
    <r>
      <t xml:space="preserve">       </t>
    </r>
    <r>
      <rPr>
        <b/>
        <i/>
        <sz val="8"/>
        <rFont val="Verdana"/>
        <family val="2"/>
      </rPr>
      <t>C.16.d</t>
    </r>
    <r>
      <rPr>
        <i/>
        <sz val="8"/>
        <rFont val="Verdana"/>
        <family val="2"/>
      </rPr>
      <t xml:space="preserve"> da altri</t>
    </r>
  </si>
  <si>
    <t>b) da titoli iscritti nelle imm. non cost. part.</t>
  </si>
  <si>
    <t>c) da titoli dell'attivo circ. non cost.partecipaz.</t>
  </si>
  <si>
    <t>d) proventi finanziari, diversi dai precedenti:</t>
  </si>
  <si>
    <t xml:space="preserve">       da imprese controllate</t>
  </si>
  <si>
    <t xml:space="preserve">       da imprese collegate</t>
  </si>
  <si>
    <t xml:space="preserve">       da imprese controllanti</t>
  </si>
  <si>
    <t xml:space="preserve">       da altri</t>
  </si>
  <si>
    <t xml:space="preserve">               Totale 16) altri proventi finanziari</t>
  </si>
  <si>
    <t>17) Interessi e altri oneri finanziari:</t>
  </si>
  <si>
    <r>
      <t xml:space="preserve">       </t>
    </r>
    <r>
      <rPr>
        <b/>
        <i/>
        <sz val="8"/>
        <rFont val="Verdana"/>
        <family val="2"/>
      </rPr>
      <t>C.17.a</t>
    </r>
    <r>
      <rPr>
        <i/>
        <sz val="8"/>
        <rFont val="Verdana"/>
        <family val="2"/>
      </rPr>
      <t xml:space="preserve"> Verso imprese controllate</t>
    </r>
  </si>
  <si>
    <r>
      <t xml:space="preserve">       </t>
    </r>
    <r>
      <rPr>
        <b/>
        <i/>
        <sz val="8"/>
        <rFont val="Verdana"/>
        <family val="2"/>
      </rPr>
      <t>C.17.b</t>
    </r>
    <r>
      <rPr>
        <i/>
        <sz val="8"/>
        <rFont val="Verdana"/>
        <family val="2"/>
      </rPr>
      <t xml:space="preserve"> Verso imprese collegate</t>
    </r>
  </si>
  <si>
    <r>
      <t xml:space="preserve">       </t>
    </r>
    <r>
      <rPr>
        <b/>
        <i/>
        <sz val="8"/>
        <rFont val="Verdana"/>
        <family val="2"/>
      </rPr>
      <t>C.17.c</t>
    </r>
    <r>
      <rPr>
        <i/>
        <sz val="8"/>
        <rFont val="Verdana"/>
        <family val="2"/>
      </rPr>
      <t xml:space="preserve"> Verso imprese controllanti</t>
    </r>
  </si>
  <si>
    <r>
      <t xml:space="preserve">       </t>
    </r>
    <r>
      <rPr>
        <b/>
        <i/>
        <sz val="8"/>
        <rFont val="Verdana"/>
        <family val="2"/>
      </rPr>
      <t>C.17.d</t>
    </r>
    <r>
      <rPr>
        <i/>
        <sz val="8"/>
        <rFont val="Verdana"/>
        <family val="2"/>
      </rPr>
      <t xml:space="preserve"> Verso altri</t>
    </r>
  </si>
  <si>
    <t xml:space="preserve">           Totale 17) interessi e altri oneri finanz.</t>
  </si>
  <si>
    <t>17 bis) Utili e perdite su cambi:</t>
  </si>
  <si>
    <t xml:space="preserve">       - utili su cambi</t>
  </si>
  <si>
    <t xml:space="preserve">       - perdite su cambi</t>
  </si>
  <si>
    <t xml:space="preserve">           Totale 17 bis) utili e perdite su cambi</t>
  </si>
  <si>
    <t>TOT. PROV. E ONERI FIN. C (15+16-17+/-17 bis)</t>
  </si>
  <si>
    <t>D) Rettifiche di valore di attività finanziarie:</t>
  </si>
  <si>
    <t>18) Rivalutazioni:</t>
  </si>
  <si>
    <t xml:space="preserve">     a) di partecipazioni</t>
  </si>
  <si>
    <t xml:space="preserve">     b) di immobilizz. finanziarie non costit. partecip.</t>
  </si>
  <si>
    <t xml:space="preserve">     c) di titoli iscritti nell'attivo circ. non cost.partecip.</t>
  </si>
  <si>
    <t xml:space="preserve">                          Totale 18) rivalutazioni</t>
  </si>
  <si>
    <t>19) Svalutazioni:</t>
  </si>
  <si>
    <t xml:space="preserve">     c) di titoli iscritti nell'attivo circol. non cost.partec.</t>
  </si>
  <si>
    <t xml:space="preserve">                         Totale 19) svalutazioni</t>
  </si>
  <si>
    <t>TOTALE RETT. VALORE ATTIV. FINANZ.  D (18-19)</t>
  </si>
  <si>
    <t>E) PROVENTI E ONERI STRAORDINARI</t>
  </si>
  <si>
    <t>20) Proventi straordinari:</t>
  </si>
  <si>
    <t xml:space="preserve">     a) plusvalenze da alienazioni non iscrivibili al n.5</t>
  </si>
  <si>
    <t xml:space="preserve">     b) altri proventi straordinari</t>
  </si>
  <si>
    <t xml:space="preserve">                         Totale 20) proventi straordinari</t>
  </si>
  <si>
    <t>21) Oneri straordinari:</t>
  </si>
  <si>
    <t xml:space="preserve">     a) minusvalenze da alienaz. non iscriv. al n.14</t>
  </si>
  <si>
    <t xml:space="preserve">     b) imposte relative agli esercizi precedenti</t>
  </si>
  <si>
    <t xml:space="preserve">     c) altri oneri straordinari</t>
  </si>
  <si>
    <t xml:space="preserve">                         Totale 21) oneri straordinari</t>
  </si>
  <si>
    <t>TOTALE PARTITE STRAORDINARIE  E (20-21)</t>
  </si>
  <si>
    <t>RIS. PRIMA DELLE IMPOSTE (A-B+-C+/-D+/-E)</t>
  </si>
  <si>
    <t>22) imposte sul reddito dell'esercizio</t>
  </si>
  <si>
    <t>a) correnti</t>
  </si>
  <si>
    <t>b) differite</t>
  </si>
  <si>
    <t xml:space="preserve">                         Totale 22) imposte sul reddito</t>
  </si>
  <si>
    <t>23) utile (perdita) dell'esercizio</t>
  </si>
  <si>
    <t>IX. Utile (perdita) dell'esercizio da Stato Patrimoniale</t>
  </si>
  <si>
    <t>23) Risultato da Conto Economico</t>
  </si>
  <si>
    <t>RIGO DI CONTROLLO</t>
  </si>
  <si>
    <t>A) V A L O R E   D E L L A  P R O D U Z I O N E</t>
  </si>
  <si>
    <t>5) Altri ricavi e proventi   c)</t>
  </si>
  <si>
    <t xml:space="preserve"> di cui AREA COMPLEMENTARE O ACCESSORIA</t>
  </si>
  <si>
    <t>TOTALE AREA NON CARATTERISTICA</t>
  </si>
  <si>
    <t>AREA STRAORDINARIA</t>
  </si>
  <si>
    <t>TOTALE AREA STRAORDINARIA</t>
  </si>
  <si>
    <t>RESIDUO 5) ALTRI RICAVI E PROVENTI</t>
  </si>
  <si>
    <t>B) C O S T I  D E L L A  P R O D U Z I O N E</t>
  </si>
  <si>
    <t>14) Oneri diversi di gestione</t>
  </si>
  <si>
    <t>di cui AREA STRAORDINARIA</t>
  </si>
  <si>
    <t>TOTALE COSTI AREA STRAORDINARIA</t>
  </si>
  <si>
    <t>AREA COMPLEMENTARE O ACCESSORIA</t>
  </si>
  <si>
    <t>RESIDUO 14) ONERI DIVERSI DI GESTIONE</t>
  </si>
  <si>
    <t>AMMORTAMENTO DI BENI NON UTILIZZATI NELLA GESTIONE CARATTERISTICA</t>
  </si>
  <si>
    <t>Ammortamento di beni immateriali</t>
  </si>
  <si>
    <t>Ammortamento di beni materiali</t>
  </si>
  <si>
    <t>C O N T R O L L O</t>
  </si>
  <si>
    <t>RISULTATO DI ESERCIZIO DA STATO PATRIMONIALE</t>
  </si>
  <si>
    <t>RISULTATO DI ESERCIZIO DA CONTO ECONOMICO</t>
  </si>
  <si>
    <t>DATI PER IL CALCOLO DEL ROI</t>
  </si>
  <si>
    <t>CAPITALE INVESTITO GLOBALE = TOTALE ATTIVITA'</t>
  </si>
  <si>
    <t>meno valore investimenti atipici:</t>
  </si>
  <si>
    <t>Immobili civili</t>
  </si>
  <si>
    <t>Titoli</t>
  </si>
  <si>
    <t>CAPITALE INVESTITO NELLA GESTIONE TIPICA</t>
  </si>
  <si>
    <t>N.B.: Il capitale investito nella gestione caratteristica o tipica è al netto degli investimenti atipici come</t>
  </si>
  <si>
    <t>ad esempio immobili civili, partecipazioni, titoli, e delle scorte liquide eccedenti le esigenze della gestione.</t>
  </si>
  <si>
    <t>DATI PER IL CALCOLO  DEL ROE MINIMO</t>
  </si>
  <si>
    <t>L'azienda, in relazione al grado di rischio proprio del settore nel quale opera, può pervenire a determinare</t>
  </si>
  <si>
    <t>il ROE minimo che dovrebbe essere raggiunto per considerarlo sufficiente.</t>
  </si>
  <si>
    <t>Occorre inserire:</t>
  </si>
  <si>
    <t>a) il rendimento di investimenti a basso livello di rischio (BOT, CCT, BTP, obbligazioni pubbliche ecc.)</t>
  </si>
  <si>
    <t>b) il rendimento medio annuo degli investimenti in capitale di rischio (ad esempio azioni)</t>
  </si>
  <si>
    <t>c) l'apposito moltiplicatore (desunto AD ESEMPIO dalla tabella esposta)</t>
  </si>
  <si>
    <t>Settore di attività</t>
  </si>
  <si>
    <t>Perc. di rischio</t>
  </si>
  <si>
    <t>Moltiplicatori</t>
  </si>
  <si>
    <t>Industriale</t>
  </si>
  <si>
    <t>dal 6 al 10%</t>
  </si>
  <si>
    <t>Commercio</t>
  </si>
  <si>
    <t>dall'8 al 15%</t>
  </si>
  <si>
    <t>Bancario e parabancario</t>
  </si>
  <si>
    <t>dal 6 all'8%</t>
  </si>
  <si>
    <t>Immobiliare</t>
  </si>
  <si>
    <t>dal 4 al 6%</t>
  </si>
  <si>
    <t>RENDIMENTO INVESTIMENTI BASSO LIVELLO RISCHIO</t>
  </si>
  <si>
    <t>RENDIMENTO MEDIO ANNUO INVESTIMENTI AZ.</t>
  </si>
  <si>
    <t>MOLTIPLICATORE SETTORE ATTIVITA'</t>
  </si>
  <si>
    <t>DILAZIONE DEI  DEBITI VERSO FORNITORI</t>
  </si>
  <si>
    <t>Per determinare i costi di acquisto si devono includere tutti quei costi che comportano l'accensione di un</t>
  </si>
  <si>
    <t>debito verso i fornitori. Rientrano pertanto:</t>
  </si>
  <si>
    <t>B 6)  Costi per materie prime, suss., consumo e merci</t>
  </si>
  <si>
    <t>B 7)  Costi per servizi</t>
  </si>
  <si>
    <t>B 8)  Costi per godimento beni di terzi</t>
  </si>
  <si>
    <t>B 14) Costi per oneri diversi di gestione</t>
  </si>
  <si>
    <t>varie</t>
  </si>
  <si>
    <t>Debiti v/fornitori per beni da investimento</t>
  </si>
  <si>
    <t>IVA su acquisti B6)-B7)-B8)-B14)- ALTRI</t>
  </si>
  <si>
    <t>DILAZIONE DEI CREDITI VERSO CLIENTI</t>
  </si>
  <si>
    <t>IVA su ricavi di vendita</t>
  </si>
  <si>
    <t>FONDI DI AMMORTAMENTO IMMOBILIZZAZIONI TECNICHE</t>
  </si>
  <si>
    <t>Fondo ammortamento Terreni e fabbricati</t>
  </si>
  <si>
    <t>Fondo ammortamento Impianti e macchinari</t>
  </si>
  <si>
    <t>Fondo ammortamento Attrezzature ind.li e comm.li</t>
  </si>
  <si>
    <t>Fondo ammortamento Altri beni materiali</t>
  </si>
  <si>
    <t>Altri fondi di ammortamento</t>
  </si>
  <si>
    <t>TOTALE FONDI DI AMMORTAMENTO</t>
  </si>
  <si>
    <t>RIMANENZE SCORTA FISSA</t>
  </si>
  <si>
    <t>Rimanenze da bilancio</t>
  </si>
  <si>
    <t>Scorta fissa di rimanenze</t>
  </si>
  <si>
    <t>Parte variabile di rimanenze</t>
  </si>
  <si>
    <t>FONDI PER RISCHI ED ONERI  B)</t>
  </si>
  <si>
    <t>Fondi per rischi ed oneri  B) da bilancio</t>
  </si>
  <si>
    <t>Fondi per rischi ed oneri a breve termine</t>
  </si>
  <si>
    <t>Fondi per rischi ed oneri a m/l termine</t>
  </si>
  <si>
    <t>TRATTAMENTO FINE RAPPORTO LAVORO SUBORDINATO</t>
  </si>
  <si>
    <t>Trattamento Fine rapp. lav. sub. da bilancio</t>
  </si>
  <si>
    <t>Parte del TFR da utilizzare a breve termine</t>
  </si>
  <si>
    <t>TFR come Passività consolidata</t>
  </si>
  <si>
    <t>organigramma</t>
  </si>
  <si>
    <t>bilanci</t>
  </si>
  <si>
    <t>ULA</t>
  </si>
  <si>
    <t>anno</t>
  </si>
  <si>
    <t>personale ASSIMILABILE (a dipendente)</t>
  </si>
  <si>
    <t>VERIFICA BILANCIO</t>
  </si>
  <si>
    <t>DITTA:</t>
  </si>
  <si>
    <t>ANNO:</t>
  </si>
  <si>
    <t>ORGANIGRAMMA (CHART)</t>
  </si>
  <si>
    <t>S T A T O   P A T R I M O N I A L E   P A S S I V O (Valori in Euro)</t>
  </si>
  <si>
    <t>Unità Organizzativa</t>
  </si>
  <si>
    <r>
      <t xml:space="preserve">Questo file è stato predisposto dall'ASI per le aziende di piccole dimensioni e di semplice organizzazione per le quali si è valutato sufficiente e conveniente, ai fini della valorizzazione delle ore dirette imputate per le attività previste nelle offerte presentate all'Ente, definire i </t>
    </r>
    <r>
      <rPr>
        <b/>
        <sz val="10"/>
        <rFont val="Arial"/>
        <family val="2"/>
      </rPr>
      <t>C</t>
    </r>
    <r>
      <rPr>
        <sz val="10"/>
        <rFont val="Arial"/>
        <family val="2"/>
      </rPr>
      <t xml:space="preserve">osti </t>
    </r>
    <r>
      <rPr>
        <b/>
        <sz val="10"/>
        <rFont val="Arial"/>
        <family val="2"/>
      </rPr>
      <t>O</t>
    </r>
    <r>
      <rPr>
        <sz val="10"/>
        <rFont val="Arial"/>
        <family val="2"/>
      </rPr>
      <t xml:space="preserve">rari </t>
    </r>
    <r>
      <rPr>
        <b/>
        <sz val="10"/>
        <rFont val="Arial"/>
        <family val="2"/>
      </rPr>
      <t>M</t>
    </r>
    <r>
      <rPr>
        <sz val="10"/>
        <rFont val="Arial"/>
        <family val="2"/>
      </rPr>
      <t xml:space="preserve">edi </t>
    </r>
    <r>
      <rPr>
        <b/>
        <sz val="10"/>
        <rFont val="Arial"/>
        <family val="2"/>
      </rPr>
      <t>A</t>
    </r>
    <r>
      <rPr>
        <sz val="10"/>
        <rFont val="Arial"/>
        <family val="2"/>
      </rPr>
      <t>ziendali per Profili (</t>
    </r>
    <r>
      <rPr>
        <b/>
        <sz val="10"/>
        <rFont val="Arial"/>
        <family val="2"/>
      </rPr>
      <t>COMAP</t>
    </r>
    <r>
      <rPr>
        <sz val="10"/>
        <rFont val="Arial"/>
        <family val="2"/>
      </rPr>
      <t xml:space="preserve">) per </t>
    </r>
    <r>
      <rPr>
        <b/>
        <sz val="10"/>
        <rFont val="Arial"/>
        <family val="2"/>
      </rPr>
      <t>profilo</t>
    </r>
    <r>
      <rPr>
        <sz val="10"/>
        <rFont val="Arial"/>
        <family val="2"/>
      </rPr>
      <t xml:space="preserve">. In ogni caso l'ASI si riserva la facoltà di chiedere ulteriori dettagli a chiarimento dell'analisi.  </t>
    </r>
  </si>
  <si>
    <r>
      <t xml:space="preserve">La ditta </t>
    </r>
    <r>
      <rPr>
        <b/>
        <u/>
        <sz val="10"/>
        <rFont val="Arial"/>
        <family val="2"/>
      </rPr>
      <t>non deve aggiungere nuovi fogli di lavoro</t>
    </r>
    <r>
      <rPr>
        <sz val="10"/>
        <rFont val="Arial"/>
        <family val="2"/>
      </rPr>
      <t xml:space="preserve"> a quelli già previsti da ASI </t>
    </r>
    <r>
      <rPr>
        <b/>
        <u/>
        <sz val="10"/>
        <rFont val="Arial"/>
        <family val="2"/>
      </rPr>
      <t>né modificare il layout delle tabelle.</t>
    </r>
    <r>
      <rPr>
        <sz val="10"/>
        <rFont val="Arial"/>
        <family val="2"/>
      </rPr>
      <t xml:space="preserve"> Eventuali dettagli o precisazioni a chiarimento vanno inseriti negli appositi spazi riservati nelle tabelle "</t>
    </r>
    <r>
      <rPr>
        <b/>
        <sz val="10"/>
        <rFont val="Arial"/>
        <family val="2"/>
      </rPr>
      <t>NOTE</t>
    </r>
    <r>
      <rPr>
        <sz val="10"/>
        <rFont val="Arial"/>
        <family val="2"/>
      </rPr>
      <t xml:space="preserve">" </t>
    </r>
  </si>
  <si>
    <t>material handling</t>
  </si>
  <si>
    <t>C</t>
  </si>
  <si>
    <t>ULA (Unità Lavorative Anno) per Qualifica</t>
  </si>
  <si>
    <t>xxxx</t>
  </si>
  <si>
    <r>
      <t xml:space="preserve">costo d'acquisto al </t>
    </r>
    <r>
      <rPr>
        <b/>
        <sz val="9"/>
        <color indexed="48"/>
        <rFont val="Arial"/>
        <family val="2"/>
      </rPr>
      <t>31/12/20xx</t>
    </r>
  </si>
  <si>
    <r>
      <t xml:space="preserve">fondo amm. al </t>
    </r>
    <r>
      <rPr>
        <b/>
        <sz val="9"/>
        <color indexed="48"/>
        <rFont val="Arial"/>
        <family val="2"/>
      </rPr>
      <t>31/12/20xx</t>
    </r>
  </si>
  <si>
    <r>
      <t xml:space="preserve">valore al </t>
    </r>
    <r>
      <rPr>
        <b/>
        <sz val="9"/>
        <color indexed="48"/>
        <rFont val="Arial"/>
        <family val="2"/>
      </rPr>
      <t>31/12/20xx</t>
    </r>
  </si>
  <si>
    <r>
      <t xml:space="preserve">variazioni d'esercizio al </t>
    </r>
    <r>
      <rPr>
        <b/>
        <sz val="9"/>
        <color indexed="10"/>
        <rFont val="Arial"/>
        <family val="2"/>
      </rPr>
      <t>31/12/20xx</t>
    </r>
  </si>
  <si>
    <r>
      <t xml:space="preserve">amm. d'esercizio al </t>
    </r>
    <r>
      <rPr>
        <b/>
        <sz val="9"/>
        <color indexed="10"/>
        <rFont val="Arial"/>
        <family val="2"/>
      </rPr>
      <t>31/12/20xx</t>
    </r>
  </si>
  <si>
    <r>
      <t xml:space="preserve">costo al </t>
    </r>
    <r>
      <rPr>
        <b/>
        <sz val="9"/>
        <color indexed="10"/>
        <rFont val="Arial"/>
        <family val="2"/>
      </rPr>
      <t>31/12/20xx</t>
    </r>
  </si>
  <si>
    <r>
      <t xml:space="preserve">fondo amm. al </t>
    </r>
    <r>
      <rPr>
        <b/>
        <sz val="9"/>
        <color indexed="10"/>
        <rFont val="Arial"/>
        <family val="2"/>
      </rPr>
      <t>31/12/20xx</t>
    </r>
  </si>
  <si>
    <r>
      <t xml:space="preserve">totale residuo al </t>
    </r>
    <r>
      <rPr>
        <b/>
        <sz val="9"/>
        <color indexed="10"/>
        <rFont val="Arial"/>
        <family val="2"/>
      </rPr>
      <t>31/12/20xx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</si>
</sst>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0_-;\-* #,##0_-;_-* &quot;-&quot;_-;_-@_-"/>
    <numFmt numFmtId="43" formatCode="_-* #,##0.00_-;\-* #,##0.00_-;_-* &quot;-&quot;??_-;_-@_-"/>
    <numFmt numFmtId="176" formatCode="0.0"/>
    <numFmt numFmtId="177" formatCode="0.0_ ;\-0.0\ "/>
    <numFmt numFmtId="178" formatCode="#,##0.0"/>
    <numFmt numFmtId="179" formatCode="0.0%"/>
    <numFmt numFmtId="180" formatCode="#,##0_ ;[Red]\-#,##0\ "/>
    <numFmt numFmtId="181" formatCode="0.0000"/>
    <numFmt numFmtId="182" formatCode="0.000"/>
    <numFmt numFmtId="183" formatCode="#,##0_ ;\-#,##0\ "/>
    <numFmt numFmtId="184" formatCode="0;[Red]0"/>
    <numFmt numFmtId="185" formatCode="#,##0.000"/>
    <numFmt numFmtId="186" formatCode="_-* #,##0_-;\-* #,##0_-;_-* &quot;-&quot;??_-;_-@_-"/>
  </numFmts>
  <fonts count="62">
    <font>
      <sz val="10"/>
      <name val="Arial"/>
    </font>
    <font>
      <sz val="10"/>
      <name val="Arial"/>
    </font>
    <font>
      <b/>
      <sz val="9"/>
      <name val="Arial"/>
      <family val="2"/>
    </font>
    <font>
      <sz val="8"/>
      <name val="Arial"/>
      <family val="2"/>
    </font>
    <font>
      <b/>
      <sz val="12"/>
      <name val="Arial"/>
      <family val="2"/>
    </font>
    <font>
      <b/>
      <sz val="16"/>
      <name val="Arial"/>
      <family val="2"/>
    </font>
    <font>
      <sz val="9"/>
      <name val="Arial"/>
      <family val="2"/>
    </font>
    <font>
      <sz val="9"/>
      <name val="Arial"/>
      <family val="2"/>
    </font>
    <font>
      <b/>
      <sz val="9"/>
      <color indexed="12"/>
      <name val="Arial"/>
      <family val="2"/>
    </font>
    <font>
      <b/>
      <sz val="9"/>
      <color indexed="10"/>
      <name val="Arial"/>
      <family val="2"/>
    </font>
    <font>
      <b/>
      <sz val="9"/>
      <color indexed="12"/>
      <name val="Arial"/>
      <family val="2"/>
    </font>
    <font>
      <b/>
      <u/>
      <sz val="9"/>
      <color indexed="10"/>
      <name val="Arial"/>
      <family val="2"/>
    </font>
    <font>
      <b/>
      <i/>
      <sz val="9"/>
      <name val="Arial"/>
      <family val="2"/>
    </font>
    <font>
      <b/>
      <sz val="9"/>
      <color indexed="48"/>
      <name val="Arial"/>
      <family val="2"/>
    </font>
    <font>
      <i/>
      <sz val="9"/>
      <name val="Arial"/>
      <family val="2"/>
    </font>
    <font>
      <b/>
      <u/>
      <sz val="9"/>
      <name val="Arial"/>
      <family val="2"/>
    </font>
    <font>
      <sz val="9"/>
      <name val="Symbol"/>
      <family val="1"/>
      <charset val="2"/>
    </font>
    <font>
      <b/>
      <sz val="9"/>
      <color indexed="61"/>
      <name val="Arial"/>
      <family val="2"/>
    </font>
    <font>
      <u/>
      <sz val="9"/>
      <name val="Arial"/>
      <family val="2"/>
    </font>
    <font>
      <sz val="16"/>
      <name val="Arial"/>
      <family val="2"/>
    </font>
    <font>
      <b/>
      <sz val="12"/>
      <name val="Arial"/>
      <family val="2"/>
    </font>
    <font>
      <sz val="12"/>
      <name val="Arial"/>
      <family val="2"/>
    </font>
    <font>
      <b/>
      <u/>
      <sz val="12"/>
      <name val="Arial"/>
      <family val="2"/>
    </font>
    <font>
      <b/>
      <sz val="12"/>
      <color indexed="9"/>
      <name val="Arial"/>
      <family val="2"/>
    </font>
    <font>
      <b/>
      <sz val="10"/>
      <name val="Arial"/>
      <family val="2"/>
    </font>
    <font>
      <b/>
      <sz val="10"/>
      <color indexed="10"/>
      <name val="Arial"/>
      <family val="2"/>
    </font>
    <font>
      <sz val="8"/>
      <name val="Arial"/>
      <family val="2"/>
    </font>
    <font>
      <b/>
      <sz val="8"/>
      <name val="Arial"/>
      <family val="2"/>
    </font>
    <font>
      <sz val="10"/>
      <name val="Arial"/>
      <family val="2"/>
    </font>
    <font>
      <b/>
      <sz val="18"/>
      <name val="Arial"/>
      <family val="2"/>
    </font>
    <font>
      <b/>
      <u/>
      <sz val="10"/>
      <name val="Arial"/>
      <family val="2"/>
    </font>
    <font>
      <sz val="9"/>
      <color indexed="81"/>
      <name val="Tahoma"/>
      <family val="2"/>
    </font>
    <font>
      <b/>
      <sz val="9"/>
      <color indexed="81"/>
      <name val="Tahoma"/>
      <family val="2"/>
    </font>
    <font>
      <sz val="9"/>
      <name val="Geneva"/>
    </font>
    <font>
      <b/>
      <sz val="9"/>
      <color indexed="8"/>
      <name val="Verdana"/>
      <family val="2"/>
    </font>
    <font>
      <b/>
      <sz val="9"/>
      <color indexed="41"/>
      <name val="Verdana"/>
      <family val="2"/>
    </font>
    <font>
      <sz val="9"/>
      <name val="Verdana"/>
      <family val="2"/>
    </font>
    <font>
      <b/>
      <sz val="9"/>
      <name val="Verdana"/>
      <family val="2"/>
    </font>
    <font>
      <b/>
      <sz val="8"/>
      <name val="Verdana"/>
      <family val="2"/>
    </font>
    <font>
      <sz val="8"/>
      <name val="Verdana"/>
      <family val="2"/>
    </font>
    <font>
      <b/>
      <sz val="6"/>
      <name val="Verdana"/>
      <family val="2"/>
    </font>
    <font>
      <i/>
      <sz val="8"/>
      <name val="Verdana"/>
      <family val="2"/>
    </font>
    <font>
      <b/>
      <sz val="7"/>
      <name val="Verdana"/>
      <family val="2"/>
    </font>
    <font>
      <b/>
      <sz val="8"/>
      <color indexed="10"/>
      <name val="Verdana"/>
      <family val="2"/>
    </font>
    <font>
      <i/>
      <sz val="9"/>
      <name val="Verdana"/>
      <family val="2"/>
    </font>
    <font>
      <b/>
      <sz val="7"/>
      <color indexed="10"/>
      <name val="Verdana"/>
      <family val="2"/>
    </font>
    <font>
      <b/>
      <i/>
      <sz val="8"/>
      <name val="Verdana"/>
      <family val="2"/>
    </font>
    <font>
      <b/>
      <sz val="6"/>
      <color indexed="8"/>
      <name val="Verdana"/>
      <family val="2"/>
    </font>
    <font>
      <b/>
      <sz val="11"/>
      <name val="Verdana"/>
      <family val="2"/>
    </font>
    <font>
      <b/>
      <sz val="10"/>
      <name val="Verdana"/>
      <family val="2"/>
    </font>
    <font>
      <b/>
      <sz val="7"/>
      <color indexed="14"/>
      <name val="Verdana"/>
      <family val="2"/>
    </font>
    <font>
      <b/>
      <sz val="6"/>
      <color indexed="14"/>
      <name val="Verdana"/>
      <family val="2"/>
    </font>
    <font>
      <sz val="7"/>
      <name val="Verdana"/>
      <family val="2"/>
    </font>
    <font>
      <sz val="7"/>
      <color indexed="81"/>
      <name val="Verdana"/>
      <family val="2"/>
    </font>
    <font>
      <sz val="8"/>
      <color indexed="81"/>
      <name val="Verdana"/>
      <family val="2"/>
    </font>
    <font>
      <sz val="9"/>
      <color indexed="81"/>
      <name val="Geneva"/>
    </font>
    <font>
      <b/>
      <sz val="7"/>
      <color indexed="81"/>
      <name val="Verdana"/>
      <family val="2"/>
    </font>
    <font>
      <b/>
      <sz val="8"/>
      <color indexed="81"/>
      <name val="Verdana"/>
      <family val="2"/>
    </font>
    <font>
      <b/>
      <i/>
      <sz val="8"/>
      <color indexed="81"/>
      <name val="Verdana"/>
      <family val="2"/>
    </font>
    <font>
      <b/>
      <sz val="8"/>
      <color indexed="8"/>
      <name val="Verdana"/>
      <family val="2"/>
    </font>
    <font>
      <sz val="8"/>
      <color indexed="81"/>
      <name val="Tahoma"/>
      <family val="2"/>
    </font>
    <font>
      <b/>
      <sz val="8"/>
      <color indexed="81"/>
      <name val="Tahoma"/>
      <family val="2"/>
    </font>
  </fonts>
  <fills count="17">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3"/>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rgb="FF99FF66"/>
        <bgColor indexed="64"/>
      </patternFill>
    </fill>
    <fill>
      <patternFill patternType="solid">
        <fgColor theme="1"/>
        <bgColor indexed="64"/>
      </patternFill>
    </fill>
    <fill>
      <patternFill patternType="solid">
        <fgColor theme="0"/>
        <bgColor indexed="64"/>
      </patternFill>
    </fill>
    <fill>
      <patternFill patternType="solid">
        <fgColor rgb="FF66FFFF"/>
        <bgColor indexed="64"/>
      </patternFill>
    </fill>
    <fill>
      <patternFill patternType="solid">
        <fgColor rgb="FFFFFF00"/>
        <bgColor indexed="64"/>
      </patternFill>
    </fill>
  </fills>
  <borders count="7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top/>
      <bottom style="thin">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1" fontId="1" fillId="0" borderId="0" applyFont="0" applyFill="0" applyBorder="0" applyAlignment="0" applyProtection="0"/>
    <xf numFmtId="0" fontId="33" fillId="0" borderId="0"/>
  </cellStyleXfs>
  <cellXfs count="665">
    <xf numFmtId="0" fontId="0" fillId="0" borderId="0" xfId="0"/>
    <xf numFmtId="177" fontId="2" fillId="0" borderId="0" xfId="0" applyNumberFormat="1" applyFont="1" applyBorder="1" applyAlignment="1" applyProtection="1">
      <alignment horizontal="center" vertical="center"/>
    </xf>
    <xf numFmtId="0" fontId="6" fillId="0" borderId="1" xfId="0" applyFont="1" applyBorder="1" applyAlignment="1" applyProtection="1">
      <alignment vertical="center"/>
    </xf>
    <xf numFmtId="0" fontId="6" fillId="2" borderId="2" xfId="0" applyFont="1" applyFill="1" applyBorder="1" applyAlignment="1" applyProtection="1">
      <alignment vertical="center"/>
    </xf>
    <xf numFmtId="0" fontId="6" fillId="0" borderId="3" xfId="0" applyFont="1" applyBorder="1" applyAlignment="1" applyProtection="1">
      <alignment vertical="center"/>
    </xf>
    <xf numFmtId="0" fontId="2" fillId="0" borderId="2" xfId="0" applyFont="1" applyBorder="1" applyAlignment="1" applyProtection="1">
      <alignment vertical="center"/>
    </xf>
    <xf numFmtId="0" fontId="2" fillId="0" borderId="4" xfId="0" applyFont="1" applyBorder="1" applyAlignment="1" applyProtection="1">
      <alignment vertical="center"/>
    </xf>
    <xf numFmtId="178" fontId="2" fillId="0" borderId="0" xfId="0" applyNumberFormat="1" applyFont="1" applyBorder="1" applyAlignment="1" applyProtection="1">
      <alignment vertical="center"/>
    </xf>
    <xf numFmtId="0" fontId="2" fillId="0" borderId="5" xfId="0" applyFont="1" applyBorder="1" applyAlignment="1" applyProtection="1">
      <alignment vertical="center"/>
    </xf>
    <xf numFmtId="178" fontId="2" fillId="0" borderId="6" xfId="0" applyNumberFormat="1" applyFont="1" applyBorder="1" applyAlignment="1" applyProtection="1">
      <alignment vertical="center"/>
    </xf>
    <xf numFmtId="0" fontId="2" fillId="0" borderId="0" xfId="0" applyFont="1" applyBorder="1" applyAlignment="1" applyProtection="1">
      <alignment vertical="center"/>
    </xf>
    <xf numFmtId="43" fontId="6" fillId="0" borderId="7" xfId="1" applyFont="1" applyBorder="1" applyProtection="1">
      <protection locked="0"/>
    </xf>
    <xf numFmtId="43" fontId="6" fillId="0" borderId="8" xfId="1" applyFont="1" applyBorder="1" applyProtection="1">
      <protection locked="0"/>
    </xf>
    <xf numFmtId="0" fontId="9" fillId="0" borderId="8" xfId="0" applyFont="1" applyBorder="1" applyAlignment="1" applyProtection="1">
      <alignment horizontal="center" vertical="center" wrapText="1"/>
      <protection locked="0"/>
    </xf>
    <xf numFmtId="0" fontId="9" fillId="0" borderId="8" xfId="0" applyFont="1" applyBorder="1" applyAlignment="1" applyProtection="1">
      <alignment vertical="center" wrapText="1"/>
      <protection locked="0"/>
    </xf>
    <xf numFmtId="0" fontId="10" fillId="0" borderId="9" xfId="0" applyFont="1" applyFill="1" applyBorder="1" applyAlignment="1" applyProtection="1">
      <alignment vertical="center" wrapText="1"/>
      <protection locked="0"/>
    </xf>
    <xf numFmtId="0" fontId="2" fillId="0" borderId="0" xfId="0" applyFont="1" applyAlignment="1" applyProtection="1">
      <alignment vertical="center"/>
    </xf>
    <xf numFmtId="0" fontId="6" fillId="0" borderId="0" xfId="0" applyFont="1" applyProtection="1"/>
    <xf numFmtId="0" fontId="2" fillId="0" borderId="0" xfId="0" applyFont="1" applyProtection="1"/>
    <xf numFmtId="0" fontId="19" fillId="0" borderId="0" xfId="0" applyFont="1" applyBorder="1" applyAlignment="1" applyProtection="1">
      <alignment vertical="center" wrapText="1"/>
    </xf>
    <xf numFmtId="0" fontId="6" fillId="0" borderId="0" xfId="0" applyFont="1" applyFill="1" applyBorder="1" applyAlignment="1" applyProtection="1">
      <alignment vertical="center" wrapText="1"/>
    </xf>
    <xf numFmtId="0" fontId="6" fillId="0" borderId="0" xfId="0" applyFont="1" applyBorder="1" applyProtection="1"/>
    <xf numFmtId="0" fontId="6" fillId="0" borderId="0" xfId="0" applyFont="1" applyBorder="1" applyAlignment="1" applyProtection="1">
      <alignment vertical="center" wrapText="1"/>
    </xf>
    <xf numFmtId="0" fontId="2" fillId="0" borderId="0" xfId="0" applyFont="1" applyBorder="1" applyAlignment="1" applyProtection="1">
      <alignment horizontal="center"/>
    </xf>
    <xf numFmtId="0" fontId="6" fillId="0" borderId="3" xfId="0" applyFont="1" applyBorder="1" applyAlignment="1" applyProtection="1">
      <alignment horizontal="center"/>
    </xf>
    <xf numFmtId="0" fontId="6" fillId="0" borderId="8" xfId="0" applyFont="1" applyBorder="1" applyAlignment="1" applyProtection="1">
      <alignment horizontal="center"/>
    </xf>
    <xf numFmtId="0" fontId="6" fillId="0" borderId="10" xfId="0" applyFont="1" applyBorder="1" applyAlignment="1" applyProtection="1">
      <alignment horizontal="center"/>
    </xf>
    <xf numFmtId="0" fontId="2" fillId="0" borderId="0" xfId="0" applyFont="1" applyBorder="1" applyAlignment="1" applyProtection="1">
      <alignment vertical="center" wrapText="1"/>
    </xf>
    <xf numFmtId="0" fontId="2" fillId="0" borderId="0" xfId="0" applyFont="1" applyBorder="1" applyAlignment="1" applyProtection="1">
      <alignment horizontal="left" indent="1"/>
    </xf>
    <xf numFmtId="176" fontId="6" fillId="0" borderId="0" xfId="0" applyNumberFormat="1" applyFont="1" applyBorder="1" applyProtection="1"/>
    <xf numFmtId="0" fontId="9" fillId="0" borderId="0" xfId="0" applyFont="1" applyAlignment="1" applyProtection="1">
      <alignment horizontal="right" vertical="center"/>
      <protection locked="0"/>
    </xf>
    <xf numFmtId="0" fontId="10" fillId="0" borderId="0" xfId="0" applyFont="1" applyAlignment="1" applyProtection="1">
      <alignment horizontal="right" vertical="center"/>
      <protection locked="0"/>
    </xf>
    <xf numFmtId="0" fontId="10" fillId="0" borderId="11" xfId="0" applyFont="1" applyFill="1" applyBorder="1" applyAlignment="1" applyProtection="1">
      <alignment horizontal="center" vertical="center" wrapText="1"/>
      <protection locked="0"/>
    </xf>
    <xf numFmtId="0" fontId="6" fillId="0" borderId="0" xfId="0" applyFont="1" applyAlignment="1" applyProtection="1">
      <alignment horizontal="center"/>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2" xfId="0" applyFont="1" applyBorder="1" applyAlignment="1" applyProtection="1">
      <alignment horizontal="center"/>
    </xf>
    <xf numFmtId="0" fontId="6" fillId="0" borderId="15" xfId="0" applyFont="1" applyBorder="1" applyAlignment="1" applyProtection="1">
      <alignment horizontal="center"/>
    </xf>
    <xf numFmtId="0" fontId="6" fillId="0" borderId="16" xfId="0" applyFont="1" applyBorder="1" applyAlignment="1" applyProtection="1">
      <alignment horizontal="center"/>
    </xf>
    <xf numFmtId="0" fontId="6" fillId="0" borderId="17" xfId="0" applyFont="1" applyBorder="1" applyProtection="1"/>
    <xf numFmtId="0" fontId="6" fillId="0" borderId="18" xfId="0" applyFont="1" applyBorder="1" applyProtection="1"/>
    <xf numFmtId="0" fontId="6" fillId="0" borderId="19" xfId="0" applyFont="1" applyBorder="1" applyProtection="1"/>
    <xf numFmtId="0" fontId="2" fillId="0" borderId="20" xfId="0" applyFont="1" applyBorder="1" applyAlignment="1" applyProtection="1">
      <alignment horizontal="left" indent="1"/>
    </xf>
    <xf numFmtId="0" fontId="2" fillId="0" borderId="19" xfId="0" applyFont="1" applyBorder="1" applyAlignment="1" applyProtection="1">
      <alignment horizontal="left" indent="1"/>
    </xf>
    <xf numFmtId="4" fontId="6" fillId="0" borderId="0" xfId="0" applyNumberFormat="1" applyFont="1" applyProtection="1"/>
    <xf numFmtId="4" fontId="6" fillId="0" borderId="0" xfId="0" applyNumberFormat="1" applyFont="1" applyBorder="1" applyProtection="1"/>
    <xf numFmtId="0" fontId="6" fillId="0" borderId="21" xfId="0" applyFont="1" applyBorder="1" applyProtection="1"/>
    <xf numFmtId="4" fontId="6" fillId="0" borderId="21" xfId="0" applyNumberFormat="1" applyFont="1" applyBorder="1" applyProtection="1"/>
    <xf numFmtId="4" fontId="2" fillId="0" borderId="0" xfId="0" applyNumberFormat="1" applyFont="1" applyProtection="1"/>
    <xf numFmtId="0" fontId="6" fillId="0" borderId="0" xfId="0" applyFont="1" applyFill="1" applyBorder="1" applyAlignment="1" applyProtection="1">
      <alignment horizontal="center" vertical="center" wrapText="1"/>
    </xf>
    <xf numFmtId="0" fontId="7" fillId="0" borderId="0" xfId="0" applyFont="1" applyProtection="1"/>
    <xf numFmtId="0" fontId="7" fillId="0" borderId="0" xfId="0" applyFont="1" applyBorder="1" applyProtection="1"/>
    <xf numFmtId="0" fontId="2" fillId="0" borderId="0" xfId="0" applyFont="1" applyBorder="1" applyAlignment="1" applyProtection="1"/>
    <xf numFmtId="0" fontId="7" fillId="0" borderId="0" xfId="0" applyFont="1" applyBorder="1" applyAlignment="1" applyProtection="1"/>
    <xf numFmtId="0" fontId="2" fillId="0" borderId="22" xfId="0" applyFont="1" applyBorder="1" applyAlignment="1" applyProtection="1">
      <alignment horizontal="center" vertical="center" wrapText="1"/>
    </xf>
    <xf numFmtId="49" fontId="2" fillId="0" borderId="23" xfId="0" applyNumberFormat="1" applyFont="1" applyBorder="1" applyAlignment="1" applyProtection="1">
      <alignment horizontal="right"/>
    </xf>
    <xf numFmtId="0" fontId="2" fillId="0" borderId="0" xfId="0" applyFont="1" applyBorder="1" applyProtection="1"/>
    <xf numFmtId="0" fontId="6" fillId="0" borderId="11" xfId="0" applyFont="1" applyBorder="1" applyAlignment="1" applyProtection="1">
      <alignment horizontal="center"/>
    </xf>
    <xf numFmtId="0" fontId="7" fillId="0" borderId="17"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49" fontId="16" fillId="0" borderId="18" xfId="0" applyNumberFormat="1" applyFont="1" applyBorder="1" applyAlignment="1" applyProtection="1">
      <alignment horizontal="left" indent="1"/>
    </xf>
    <xf numFmtId="49" fontId="16" fillId="0" borderId="19" xfId="0" applyNumberFormat="1" applyFont="1" applyBorder="1" applyAlignment="1" applyProtection="1">
      <alignment horizontal="left" indent="1"/>
    </xf>
    <xf numFmtId="0" fontId="7" fillId="0" borderId="0" xfId="0" applyFont="1" applyBorder="1" applyAlignment="1" applyProtection="1">
      <alignment horizontal="left" indent="1"/>
    </xf>
    <xf numFmtId="0" fontId="2" fillId="0" borderId="0" xfId="0" applyFont="1" applyBorder="1" applyAlignment="1" applyProtection="1">
      <alignment horizontal="right"/>
    </xf>
    <xf numFmtId="49" fontId="2" fillId="0" borderId="0" xfId="0" applyNumberFormat="1" applyFont="1" applyAlignment="1" applyProtection="1">
      <alignment horizontal="left"/>
    </xf>
    <xf numFmtId="0" fontId="2" fillId="0" borderId="0" xfId="0" applyFont="1" applyFill="1" applyBorder="1" applyAlignment="1" applyProtection="1">
      <alignment vertical="center" wrapText="1"/>
    </xf>
    <xf numFmtId="0" fontId="6" fillId="0" borderId="25" xfId="0" applyFont="1" applyBorder="1" applyProtection="1"/>
    <xf numFmtId="0" fontId="6" fillId="0" borderId="15" xfId="0" applyFont="1" applyBorder="1" applyProtection="1"/>
    <xf numFmtId="0" fontId="2" fillId="0" borderId="15" xfId="0" applyFont="1" applyBorder="1" applyAlignment="1" applyProtection="1">
      <alignment horizontal="center"/>
    </xf>
    <xf numFmtId="4" fontId="6" fillId="3" borderId="8" xfId="0" applyNumberFormat="1" applyFont="1" applyFill="1" applyBorder="1" applyProtection="1"/>
    <xf numFmtId="0" fontId="6" fillId="3" borderId="0" xfId="0" applyFont="1" applyFill="1" applyProtection="1"/>
    <xf numFmtId="0" fontId="6" fillId="0" borderId="0" xfId="0" applyFont="1" applyFill="1" applyProtection="1"/>
    <xf numFmtId="0" fontId="6" fillId="0" borderId="26" xfId="0" applyFont="1" applyBorder="1" applyAlignment="1" applyProtection="1">
      <alignment horizontal="center"/>
    </xf>
    <xf numFmtId="0" fontId="2" fillId="0" borderId="13" xfId="0" applyFont="1" applyBorder="1" applyAlignment="1" applyProtection="1">
      <alignment horizontal="center"/>
    </xf>
    <xf numFmtId="0" fontId="6" fillId="0" borderId="25" xfId="0" applyFont="1" applyBorder="1" applyAlignment="1" applyProtection="1">
      <alignment horizontal="center"/>
    </xf>
    <xf numFmtId="178" fontId="6" fillId="0" borderId="0" xfId="0" applyNumberFormat="1" applyFont="1" applyProtection="1"/>
    <xf numFmtId="3" fontId="6" fillId="0" borderId="0" xfId="0" applyNumberFormat="1" applyFont="1" applyFill="1" applyProtection="1"/>
    <xf numFmtId="0" fontId="2" fillId="0" borderId="8" xfId="0" applyFont="1" applyBorder="1" applyProtection="1"/>
    <xf numFmtId="0" fontId="17" fillId="0" borderId="0" xfId="0" applyFont="1" applyFill="1" applyBorder="1" applyAlignment="1" applyProtection="1">
      <alignment horizontal="right" vertical="center" wrapText="1"/>
    </xf>
    <xf numFmtId="0" fontId="6" fillId="0" borderId="27" xfId="0" applyFont="1" applyBorder="1" applyProtection="1"/>
    <xf numFmtId="0" fontId="6" fillId="0" borderId="27" xfId="0" applyFont="1" applyBorder="1" applyAlignment="1" applyProtection="1">
      <alignment horizontal="center"/>
    </xf>
    <xf numFmtId="0" fontId="6" fillId="0" borderId="28" xfId="0" applyFont="1" applyBorder="1" applyAlignment="1" applyProtection="1">
      <alignment horizontal="center"/>
    </xf>
    <xf numFmtId="0" fontId="6" fillId="3" borderId="0" xfId="0" applyFont="1" applyFill="1" applyBorder="1" applyProtection="1"/>
    <xf numFmtId="0" fontId="2" fillId="0" borderId="8" xfId="0" applyFont="1" applyBorder="1" applyAlignment="1" applyProtection="1">
      <alignment horizontal="center"/>
    </xf>
    <xf numFmtId="0" fontId="6" fillId="3" borderId="0" xfId="0" applyFont="1" applyFill="1" applyBorder="1" applyAlignment="1" applyProtection="1">
      <alignment horizontal="center"/>
    </xf>
    <xf numFmtId="0" fontId="2" fillId="0" borderId="29" xfId="0" applyFont="1" applyBorder="1" applyAlignment="1" applyProtection="1">
      <alignment horizontal="center"/>
    </xf>
    <xf numFmtId="43" fontId="6" fillId="3" borderId="0" xfId="1" applyFont="1" applyFill="1" applyBorder="1" applyProtection="1"/>
    <xf numFmtId="43" fontId="6" fillId="0" borderId="0" xfId="1" applyFont="1" applyFill="1" applyBorder="1" applyProtection="1"/>
    <xf numFmtId="43" fontId="6" fillId="0" borderId="0" xfId="1" applyFont="1" applyBorder="1" applyProtection="1"/>
    <xf numFmtId="43" fontId="6" fillId="0" borderId="29" xfId="0" applyNumberFormat="1" applyFont="1" applyFill="1" applyBorder="1" applyProtection="1"/>
    <xf numFmtId="0" fontId="6" fillId="0" borderId="30" xfId="0" applyFont="1" applyBorder="1" applyProtection="1"/>
    <xf numFmtId="0" fontId="2" fillId="0" borderId="0" xfId="0" applyFont="1" applyFill="1" applyBorder="1" applyAlignment="1" applyProtection="1">
      <alignment horizontal="center"/>
    </xf>
    <xf numFmtId="0" fontId="2" fillId="0" borderId="25" xfId="0" applyFont="1" applyFill="1" applyBorder="1" applyAlignment="1" applyProtection="1">
      <alignment horizontal="center"/>
    </xf>
    <xf numFmtId="0" fontId="6" fillId="0" borderId="31" xfId="0" applyFont="1" applyBorder="1" applyAlignment="1" applyProtection="1">
      <alignment horizontal="center"/>
    </xf>
    <xf numFmtId="0" fontId="2" fillId="0" borderId="3" xfId="0" applyFont="1" applyBorder="1" applyAlignment="1" applyProtection="1">
      <alignment horizontal="center"/>
    </xf>
    <xf numFmtId="43" fontId="6" fillId="0" borderId="21" xfId="1" applyFont="1" applyFill="1" applyBorder="1" applyProtection="1"/>
    <xf numFmtId="0" fontId="6" fillId="0" borderId="32" xfId="0" applyFont="1" applyBorder="1" applyProtection="1"/>
    <xf numFmtId="0" fontId="6" fillId="0" borderId="31" xfId="0" applyFont="1" applyBorder="1" applyProtection="1"/>
    <xf numFmtId="0" fontId="6" fillId="0" borderId="28" xfId="0" applyFont="1" applyBorder="1" applyProtection="1"/>
    <xf numFmtId="0" fontId="6" fillId="0" borderId="29" xfId="0" applyFont="1" applyBorder="1" applyProtection="1"/>
    <xf numFmtId="0" fontId="2" fillId="0" borderId="21" xfId="0" applyFont="1" applyBorder="1" applyProtection="1"/>
    <xf numFmtId="49" fontId="6" fillId="3" borderId="0" xfId="0" applyNumberFormat="1" applyFont="1" applyFill="1" applyBorder="1" applyProtection="1"/>
    <xf numFmtId="0" fontId="6" fillId="0" borderId="0" xfId="0" applyFont="1" applyBorder="1" applyAlignment="1" applyProtection="1">
      <alignment horizontal="center" vertical="center" wrapText="1"/>
    </xf>
    <xf numFmtId="0" fontId="18" fillId="0" borderId="0" xfId="0" applyFont="1" applyProtection="1"/>
    <xf numFmtId="0" fontId="6" fillId="0" borderId="0" xfId="0" applyFont="1" applyBorder="1" applyAlignment="1" applyProtection="1"/>
    <xf numFmtId="0" fontId="14" fillId="0" borderId="0" xfId="0" applyFont="1" applyBorder="1" applyAlignment="1" applyProtection="1">
      <alignment horizontal="center"/>
    </xf>
    <xf numFmtId="0" fontId="7" fillId="0" borderId="0" xfId="0" applyFont="1" applyBorder="1" applyAlignment="1" applyProtection="1">
      <alignment vertical="center" wrapText="1"/>
    </xf>
    <xf numFmtId="176" fontId="6" fillId="4" borderId="18" xfId="0" applyNumberFormat="1" applyFont="1" applyFill="1" applyBorder="1" applyAlignment="1" applyProtection="1">
      <alignment vertical="center"/>
      <protection locked="0"/>
    </xf>
    <xf numFmtId="176" fontId="6" fillId="4" borderId="3" xfId="0" applyNumberFormat="1" applyFont="1" applyFill="1" applyBorder="1" applyAlignment="1" applyProtection="1">
      <alignment vertical="center"/>
      <protection locked="0"/>
    </xf>
    <xf numFmtId="176" fontId="6" fillId="4" borderId="8" xfId="0" applyNumberFormat="1" applyFont="1" applyFill="1" applyBorder="1" applyAlignment="1" applyProtection="1">
      <alignment vertical="center"/>
      <protection locked="0"/>
    </xf>
    <xf numFmtId="176" fontId="6" fillId="4" borderId="18" xfId="0" applyNumberFormat="1" applyFont="1" applyFill="1" applyBorder="1" applyProtection="1">
      <protection locked="0"/>
    </xf>
    <xf numFmtId="176" fontId="6" fillId="4" borderId="3" xfId="0" applyNumberFormat="1" applyFont="1" applyFill="1" applyBorder="1" applyProtection="1">
      <protection locked="0"/>
    </xf>
    <xf numFmtId="176" fontId="6" fillId="4" borderId="8" xfId="0" applyNumberFormat="1" applyFont="1" applyFill="1" applyBorder="1" applyProtection="1">
      <protection locked="0"/>
    </xf>
    <xf numFmtId="43" fontId="6" fillId="4" borderId="7" xfId="1" applyFont="1" applyFill="1" applyBorder="1" applyProtection="1">
      <protection locked="0"/>
    </xf>
    <xf numFmtId="43" fontId="6" fillId="4" borderId="8" xfId="1" applyFont="1" applyFill="1" applyBorder="1" applyProtection="1">
      <protection locked="0"/>
    </xf>
    <xf numFmtId="0" fontId="6" fillId="4" borderId="7" xfId="0" applyFont="1" applyFill="1" applyBorder="1" applyProtection="1">
      <protection locked="0"/>
    </xf>
    <xf numFmtId="0" fontId="6" fillId="4" borderId="8" xfId="0" applyFont="1" applyFill="1" applyBorder="1" applyProtection="1">
      <protection locked="0"/>
    </xf>
    <xf numFmtId="9" fontId="6" fillId="4" borderId="7" xfId="0" applyNumberFormat="1" applyFont="1" applyFill="1" applyBorder="1" applyProtection="1">
      <protection locked="0"/>
    </xf>
    <xf numFmtId="9" fontId="6" fillId="4" borderId="8" xfId="0" applyNumberFormat="1" applyFont="1" applyFill="1" applyBorder="1" applyProtection="1">
      <protection locked="0"/>
    </xf>
    <xf numFmtId="43" fontId="7" fillId="4" borderId="33" xfId="1" applyFont="1" applyFill="1" applyBorder="1" applyProtection="1">
      <protection locked="0"/>
    </xf>
    <xf numFmtId="43" fontId="7" fillId="4" borderId="10" xfId="1" applyFont="1" applyFill="1" applyBorder="1" applyProtection="1">
      <protection locked="0"/>
    </xf>
    <xf numFmtId="43" fontId="7" fillId="4" borderId="16" xfId="1" applyFont="1" applyFill="1" applyBorder="1" applyProtection="1">
      <protection locked="0"/>
    </xf>
    <xf numFmtId="49" fontId="16" fillId="4" borderId="34" xfId="0" applyNumberFormat="1" applyFont="1" applyFill="1" applyBorder="1" applyAlignment="1" applyProtection="1">
      <alignment horizontal="left" indent="1"/>
      <protection locked="0"/>
    </xf>
    <xf numFmtId="0" fontId="7" fillId="4" borderId="35" xfId="0" applyFont="1" applyFill="1" applyBorder="1" applyProtection="1">
      <protection locked="0"/>
    </xf>
    <xf numFmtId="176" fontId="6" fillId="4" borderId="8" xfId="0" applyNumberFormat="1" applyFont="1" applyFill="1" applyBorder="1" applyAlignment="1" applyProtection="1">
      <alignment horizontal="center"/>
      <protection locked="0"/>
    </xf>
    <xf numFmtId="176" fontId="6" fillId="4" borderId="15" xfId="0" applyNumberFormat="1" applyFont="1" applyFill="1" applyBorder="1" applyAlignment="1" applyProtection="1">
      <alignment horizontal="center"/>
      <protection locked="0"/>
    </xf>
    <xf numFmtId="43" fontId="6" fillId="3" borderId="36" xfId="1" applyFont="1" applyFill="1" applyBorder="1" applyProtection="1"/>
    <xf numFmtId="43" fontId="6" fillId="3" borderId="8" xfId="1" applyFont="1" applyFill="1" applyBorder="1" applyProtection="1"/>
    <xf numFmtId="0" fontId="9" fillId="0" borderId="8" xfId="0" applyFont="1" applyBorder="1" applyAlignment="1" applyProtection="1">
      <alignment vertical="center" wrapText="1"/>
    </xf>
    <xf numFmtId="0" fontId="10" fillId="0" borderId="9" xfId="0" applyFont="1" applyFill="1" applyBorder="1" applyAlignment="1" applyProtection="1">
      <alignment vertical="center" wrapText="1"/>
    </xf>
    <xf numFmtId="0" fontId="25" fillId="0" borderId="8" xfId="0" applyFont="1" applyBorder="1" applyAlignment="1" applyProtection="1">
      <alignment horizontal="left"/>
      <protection hidden="1"/>
    </xf>
    <xf numFmtId="185" fontId="25" fillId="0" borderId="8" xfId="0" applyNumberFormat="1" applyFont="1" applyBorder="1" applyAlignment="1" applyProtection="1">
      <alignment horizontal="left"/>
      <protection hidden="1"/>
    </xf>
    <xf numFmtId="10" fontId="9" fillId="0" borderId="8" xfId="0" applyNumberFormat="1" applyFont="1" applyBorder="1" applyProtection="1">
      <protection hidden="1"/>
    </xf>
    <xf numFmtId="2" fontId="9" fillId="0" borderId="8" xfId="0" applyNumberFormat="1" applyFont="1" applyBorder="1" applyProtection="1">
      <protection hidden="1"/>
    </xf>
    <xf numFmtId="3" fontId="9" fillId="0" borderId="8" xfId="0" applyNumberFormat="1" applyFont="1" applyBorder="1" applyProtection="1">
      <protection hidden="1"/>
    </xf>
    <xf numFmtId="0" fontId="6" fillId="4" borderId="18" xfId="0" applyFont="1" applyFill="1" applyBorder="1" applyAlignment="1" applyProtection="1">
      <alignment vertical="center" wrapText="1"/>
      <protection locked="0"/>
    </xf>
    <xf numFmtId="0" fontId="14" fillId="4" borderId="18" xfId="0" applyFont="1" applyFill="1" applyBorder="1" applyAlignment="1" applyProtection="1">
      <alignment vertical="center" wrapText="1"/>
      <protection locked="0"/>
    </xf>
    <xf numFmtId="0" fontId="6" fillId="4" borderId="19" xfId="0" applyFont="1" applyFill="1" applyBorder="1" applyAlignment="1" applyProtection="1">
      <alignment vertical="center" wrapText="1"/>
      <protection locked="0"/>
    </xf>
    <xf numFmtId="0" fontId="7" fillId="4" borderId="17" xfId="0" applyFont="1" applyFill="1" applyBorder="1" applyAlignment="1" applyProtection="1">
      <alignment vertical="center" wrapText="1"/>
      <protection locked="0"/>
    </xf>
    <xf numFmtId="0" fontId="7" fillId="4" borderId="18" xfId="0" applyFont="1" applyFill="1" applyBorder="1" applyAlignment="1" applyProtection="1">
      <alignment vertical="center" wrapText="1"/>
      <protection locked="0"/>
    </xf>
    <xf numFmtId="0" fontId="7" fillId="4" borderId="19" xfId="0" applyFont="1" applyFill="1" applyBorder="1" applyAlignment="1" applyProtection="1">
      <alignment vertical="center" wrapText="1"/>
      <protection locked="0"/>
    </xf>
    <xf numFmtId="0" fontId="6" fillId="4" borderId="17" xfId="0" applyFont="1" applyFill="1" applyBorder="1" applyAlignment="1" applyProtection="1">
      <alignment vertical="center" wrapText="1"/>
      <protection locked="0"/>
    </xf>
    <xf numFmtId="4" fontId="26" fillId="0" borderId="7" xfId="0" applyNumberFormat="1" applyFont="1" applyBorder="1" applyAlignment="1" applyProtection="1">
      <alignment vertical="center" wrapText="1"/>
    </xf>
    <xf numFmtId="4" fontId="26" fillId="0" borderId="8" xfId="0" applyNumberFormat="1" applyFont="1" applyBorder="1" applyAlignment="1" applyProtection="1">
      <alignment vertical="center" wrapText="1"/>
    </xf>
    <xf numFmtId="4" fontId="26" fillId="0" borderId="15" xfId="0" applyNumberFormat="1" applyFont="1" applyBorder="1" applyAlignment="1" applyProtection="1">
      <alignment vertical="center" wrapText="1"/>
    </xf>
    <xf numFmtId="4" fontId="26" fillId="0" borderId="37" xfId="0" applyNumberFormat="1" applyFont="1" applyBorder="1" applyAlignment="1" applyProtection="1">
      <alignment vertical="center" wrapText="1"/>
    </xf>
    <xf numFmtId="4" fontId="26" fillId="0" borderId="38" xfId="0" applyNumberFormat="1" applyFont="1" applyBorder="1" applyAlignment="1" applyProtection="1">
      <alignment vertical="center" wrapText="1"/>
    </xf>
    <xf numFmtId="43" fontId="26" fillId="4" borderId="17" xfId="1" applyFont="1" applyFill="1" applyBorder="1" applyProtection="1">
      <protection locked="0"/>
    </xf>
    <xf numFmtId="43" fontId="26" fillId="4" borderId="18" xfId="1" applyFont="1" applyFill="1" applyBorder="1" applyProtection="1">
      <protection locked="0"/>
    </xf>
    <xf numFmtId="43" fontId="26" fillId="4" borderId="19" xfId="1" applyFont="1" applyFill="1" applyBorder="1" applyProtection="1">
      <protection locked="0"/>
    </xf>
    <xf numFmtId="178" fontId="27" fillId="0" borderId="0" xfId="0" applyNumberFormat="1" applyFont="1" applyBorder="1" applyAlignment="1" applyProtection="1">
      <alignment vertical="center"/>
    </xf>
    <xf numFmtId="0" fontId="6" fillId="4" borderId="20" xfId="0" applyFont="1" applyFill="1" applyBorder="1" applyAlignment="1" applyProtection="1">
      <alignment vertical="center" wrapText="1"/>
      <protection locked="0"/>
    </xf>
    <xf numFmtId="176" fontId="6" fillId="5" borderId="10" xfId="0" applyNumberFormat="1" applyFont="1" applyFill="1" applyBorder="1" applyAlignment="1" applyProtection="1">
      <alignment vertical="center"/>
    </xf>
    <xf numFmtId="176" fontId="2" fillId="5" borderId="10" xfId="0" applyNumberFormat="1" applyFont="1" applyFill="1" applyBorder="1" applyProtection="1"/>
    <xf numFmtId="176" fontId="2" fillId="5" borderId="3" xfId="0" applyNumberFormat="1" applyFont="1" applyFill="1" applyBorder="1" applyProtection="1"/>
    <xf numFmtId="176" fontId="2" fillId="5" borderId="8" xfId="0" applyNumberFormat="1" applyFont="1" applyFill="1" applyBorder="1" applyProtection="1"/>
    <xf numFmtId="176" fontId="2" fillId="5" borderId="19" xfId="0" applyNumberFormat="1" applyFont="1" applyFill="1" applyBorder="1" applyProtection="1"/>
    <xf numFmtId="176" fontId="2" fillId="5" borderId="18" xfId="0" applyNumberFormat="1" applyFont="1" applyFill="1" applyBorder="1" applyProtection="1"/>
    <xf numFmtId="176" fontId="6" fillId="5" borderId="10" xfId="0" applyNumberFormat="1" applyFont="1" applyFill="1" applyBorder="1" applyProtection="1"/>
    <xf numFmtId="176" fontId="6" fillId="5" borderId="18" xfId="0" applyNumberFormat="1" applyFont="1" applyFill="1" applyBorder="1" applyProtection="1"/>
    <xf numFmtId="176" fontId="6" fillId="5" borderId="18" xfId="0" applyNumberFormat="1" applyFont="1" applyFill="1" applyBorder="1" applyAlignment="1" applyProtection="1">
      <alignment vertical="center"/>
    </xf>
    <xf numFmtId="1" fontId="4" fillId="6" borderId="8" xfId="0" applyNumberFormat="1" applyFont="1" applyFill="1" applyBorder="1" applyProtection="1">
      <protection locked="0"/>
    </xf>
    <xf numFmtId="178" fontId="26" fillId="5" borderId="7" xfId="0" applyNumberFormat="1" applyFont="1" applyFill="1" applyBorder="1" applyAlignment="1" applyProtection="1">
      <alignment vertical="center"/>
    </xf>
    <xf numFmtId="178" fontId="27" fillId="5" borderId="33" xfId="0" applyNumberFormat="1" applyFont="1" applyFill="1" applyBorder="1" applyAlignment="1" applyProtection="1">
      <alignment vertical="center"/>
    </xf>
    <xf numFmtId="176" fontId="26" fillId="5" borderId="15" xfId="0" applyNumberFormat="1" applyFont="1" applyFill="1" applyBorder="1" applyAlignment="1" applyProtection="1">
      <alignment vertical="center"/>
    </xf>
    <xf numFmtId="178" fontId="27" fillId="5" borderId="16" xfId="0" applyNumberFormat="1" applyFont="1" applyFill="1" applyBorder="1" applyAlignment="1" applyProtection="1">
      <alignment vertical="center"/>
    </xf>
    <xf numFmtId="178" fontId="27" fillId="5" borderId="10" xfId="0" applyNumberFormat="1" applyFont="1" applyFill="1" applyBorder="1" applyAlignment="1" applyProtection="1">
      <alignment vertical="center"/>
    </xf>
    <xf numFmtId="178" fontId="27" fillId="5" borderId="15" xfId="0" applyNumberFormat="1" applyFont="1" applyFill="1" applyBorder="1" applyAlignment="1" applyProtection="1">
      <alignment vertical="center"/>
    </xf>
    <xf numFmtId="178" fontId="27" fillId="5" borderId="39" xfId="0" applyNumberFormat="1" applyFont="1" applyFill="1" applyBorder="1" applyAlignment="1" applyProtection="1">
      <alignment vertical="center"/>
    </xf>
    <xf numFmtId="178" fontId="27" fillId="5" borderId="6" xfId="0" applyNumberFormat="1" applyFont="1" applyFill="1" applyBorder="1" applyAlignment="1" applyProtection="1">
      <alignment vertical="center"/>
    </xf>
    <xf numFmtId="178" fontId="27" fillId="5" borderId="40" xfId="0" applyNumberFormat="1" applyFont="1" applyFill="1" applyBorder="1" applyAlignment="1" applyProtection="1">
      <alignment vertical="center"/>
    </xf>
    <xf numFmtId="43" fontId="27" fillId="5" borderId="20" xfId="1" applyFont="1" applyFill="1" applyBorder="1" applyProtection="1"/>
    <xf numFmtId="43" fontId="27" fillId="5" borderId="41" xfId="1" applyFont="1" applyFill="1" applyBorder="1" applyProtection="1"/>
    <xf numFmtId="43" fontId="27" fillId="5" borderId="36" xfId="1" applyFont="1" applyFill="1" applyBorder="1" applyProtection="1"/>
    <xf numFmtId="43" fontId="27" fillId="5" borderId="42" xfId="1" applyFont="1" applyFill="1" applyBorder="1" applyProtection="1"/>
    <xf numFmtId="178" fontId="26" fillId="5" borderId="18" xfId="0" applyNumberFormat="1" applyFont="1" applyFill="1" applyBorder="1" applyProtection="1"/>
    <xf numFmtId="178" fontId="26" fillId="5" borderId="3" xfId="0" applyNumberFormat="1" applyFont="1" applyFill="1" applyBorder="1" applyProtection="1"/>
    <xf numFmtId="178" fontId="26" fillId="5" borderId="8" xfId="0" applyNumberFormat="1" applyFont="1" applyFill="1" applyBorder="1" applyProtection="1"/>
    <xf numFmtId="178" fontId="26" fillId="5" borderId="10" xfId="0" applyNumberFormat="1" applyFont="1" applyFill="1" applyBorder="1" applyProtection="1"/>
    <xf numFmtId="43" fontId="27" fillId="5" borderId="19" xfId="1" applyFont="1" applyFill="1" applyBorder="1" applyProtection="1"/>
    <xf numFmtId="43" fontId="27" fillId="5" borderId="2" xfId="1" applyFont="1" applyFill="1" applyBorder="1" applyProtection="1"/>
    <xf numFmtId="43" fontId="27" fillId="5" borderId="15" xfId="1" applyFont="1" applyFill="1" applyBorder="1" applyProtection="1"/>
    <xf numFmtId="43" fontId="27" fillId="5" borderId="16" xfId="1" applyFont="1" applyFill="1" applyBorder="1" applyProtection="1"/>
    <xf numFmtId="43" fontId="26" fillId="5" borderId="33" xfId="1" applyFont="1" applyFill="1" applyBorder="1" applyProtection="1"/>
    <xf numFmtId="43" fontId="26" fillId="5" borderId="17" xfId="1" applyFont="1" applyFill="1" applyBorder="1" applyProtection="1"/>
    <xf numFmtId="43" fontId="26" fillId="5" borderId="10" xfId="1" applyFont="1" applyFill="1" applyBorder="1" applyProtection="1"/>
    <xf numFmtId="43" fontId="26" fillId="5" borderId="18" xfId="1" applyFont="1" applyFill="1" applyBorder="1" applyProtection="1"/>
    <xf numFmtId="43" fontId="26" fillId="5" borderId="16" xfId="1" applyFont="1" applyFill="1" applyBorder="1" applyProtection="1"/>
    <xf numFmtId="43" fontId="26" fillId="5" borderId="19" xfId="1" applyFont="1" applyFill="1" applyBorder="1" applyProtection="1"/>
    <xf numFmtId="43" fontId="26" fillId="5" borderId="7" xfId="1" applyFont="1" applyFill="1" applyBorder="1" applyAlignment="1" applyProtection="1">
      <alignment vertical="center"/>
    </xf>
    <xf numFmtId="43" fontId="26" fillId="5" borderId="8" xfId="1" applyFont="1" applyFill="1" applyBorder="1" applyAlignment="1" applyProtection="1">
      <alignment vertical="center"/>
    </xf>
    <xf numFmtId="43" fontId="26" fillId="5" borderId="15" xfId="1" applyFont="1" applyFill="1" applyBorder="1" applyAlignment="1" applyProtection="1">
      <alignment vertical="center"/>
    </xf>
    <xf numFmtId="43" fontId="2" fillId="5" borderId="43" xfId="1" applyFont="1" applyFill="1" applyBorder="1" applyAlignment="1" applyProtection="1">
      <alignment vertical="center"/>
    </xf>
    <xf numFmtId="43" fontId="27" fillId="5" borderId="36" xfId="1" applyFont="1" applyFill="1" applyBorder="1" applyAlignment="1" applyProtection="1">
      <alignment vertical="center"/>
    </xf>
    <xf numFmtId="43" fontId="27" fillId="5" borderId="8" xfId="1" applyFont="1" applyFill="1" applyBorder="1" applyAlignment="1" applyProtection="1">
      <alignment vertical="center"/>
    </xf>
    <xf numFmtId="43" fontId="26" fillId="5" borderId="44" xfId="1" applyFont="1" applyFill="1" applyBorder="1" applyAlignment="1" applyProtection="1">
      <alignment vertical="center"/>
    </xf>
    <xf numFmtId="43" fontId="26" fillId="5" borderId="9" xfId="1" applyFont="1" applyFill="1" applyBorder="1" applyAlignment="1" applyProtection="1">
      <alignment vertical="center"/>
    </xf>
    <xf numFmtId="43" fontId="26" fillId="5" borderId="45" xfId="1" applyFont="1" applyFill="1" applyBorder="1" applyAlignment="1" applyProtection="1">
      <alignment vertical="center"/>
    </xf>
    <xf numFmtId="43" fontId="2" fillId="5" borderId="38" xfId="1" applyFont="1" applyFill="1" applyBorder="1" applyAlignment="1" applyProtection="1">
      <alignment vertical="center"/>
    </xf>
    <xf numFmtId="43" fontId="27" fillId="5" borderId="46" xfId="1" applyFont="1" applyFill="1" applyBorder="1" applyAlignment="1" applyProtection="1">
      <alignment vertical="center"/>
    </xf>
    <xf numFmtId="43" fontId="27" fillId="5" borderId="9" xfId="1" applyFont="1" applyFill="1" applyBorder="1" applyAlignment="1" applyProtection="1">
      <alignment vertical="center"/>
    </xf>
    <xf numFmtId="43" fontId="6" fillId="5" borderId="7" xfId="1" applyFont="1" applyFill="1" applyBorder="1" applyProtection="1"/>
    <xf numFmtId="43" fontId="6" fillId="5" borderId="8" xfId="1" applyFont="1" applyFill="1" applyBorder="1" applyProtection="1"/>
    <xf numFmtId="43" fontId="6" fillId="5" borderId="36" xfId="1" applyFont="1" applyFill="1" applyBorder="1" applyProtection="1"/>
    <xf numFmtId="10" fontId="6" fillId="5" borderId="36" xfId="0" applyNumberFormat="1" applyFont="1" applyFill="1" applyBorder="1" applyProtection="1"/>
    <xf numFmtId="9" fontId="6" fillId="5" borderId="8" xfId="0" applyNumberFormat="1" applyFont="1" applyFill="1" applyBorder="1" applyProtection="1"/>
    <xf numFmtId="43" fontId="6" fillId="5" borderId="33" xfId="0" applyNumberFormat="1" applyFont="1" applyFill="1" applyBorder="1" applyProtection="1"/>
    <xf numFmtId="43" fontId="6" fillId="5" borderId="10" xfId="0" applyNumberFormat="1" applyFont="1" applyFill="1" applyBorder="1" applyProtection="1"/>
    <xf numFmtId="43" fontId="7" fillId="5" borderId="33" xfId="1" applyFont="1" applyFill="1" applyBorder="1" applyProtection="1"/>
    <xf numFmtId="43" fontId="7" fillId="5" borderId="10" xfId="1" applyFont="1" applyFill="1" applyBorder="1" applyProtection="1"/>
    <xf numFmtId="43" fontId="7" fillId="5" borderId="16" xfId="1" applyFont="1" applyFill="1" applyBorder="1" applyProtection="1"/>
    <xf numFmtId="43" fontId="2" fillId="5" borderId="43" xfId="1" applyFont="1" applyFill="1" applyBorder="1" applyProtection="1"/>
    <xf numFmtId="43" fontId="7" fillId="5" borderId="36" xfId="1" applyFont="1" applyFill="1" applyBorder="1" applyProtection="1"/>
    <xf numFmtId="10" fontId="2" fillId="5" borderId="8" xfId="0" applyNumberFormat="1" applyFont="1" applyFill="1" applyBorder="1" applyProtection="1"/>
    <xf numFmtId="178" fontId="6" fillId="5" borderId="36" xfId="0" applyNumberFormat="1" applyFont="1" applyFill="1" applyBorder="1" applyProtection="1"/>
    <xf numFmtId="3" fontId="6" fillId="5" borderId="36" xfId="0" applyNumberFormat="1" applyFont="1" applyFill="1" applyBorder="1" applyProtection="1"/>
    <xf numFmtId="178" fontId="6" fillId="5" borderId="8" xfId="0" applyNumberFormat="1" applyFont="1" applyFill="1" applyBorder="1" applyProtection="1"/>
    <xf numFmtId="3" fontId="6" fillId="5" borderId="8" xfId="0" applyNumberFormat="1" applyFont="1" applyFill="1" applyBorder="1" applyProtection="1"/>
    <xf numFmtId="178" fontId="17" fillId="5" borderId="8" xfId="0" applyNumberFormat="1" applyFont="1" applyFill="1" applyBorder="1" applyProtection="1"/>
    <xf numFmtId="3" fontId="17" fillId="5" borderId="8" xfId="0" applyNumberFormat="1" applyFont="1" applyFill="1" applyBorder="1" applyProtection="1"/>
    <xf numFmtId="43" fontId="17" fillId="5" borderId="8" xfId="1" applyFont="1" applyFill="1" applyBorder="1" applyProtection="1"/>
    <xf numFmtId="4" fontId="6" fillId="5" borderId="8" xfId="0" applyNumberFormat="1" applyFont="1" applyFill="1" applyBorder="1" applyProtection="1"/>
    <xf numFmtId="2" fontId="6" fillId="5" borderId="8" xfId="0" applyNumberFormat="1" applyFont="1" applyFill="1" applyBorder="1" applyProtection="1"/>
    <xf numFmtId="43" fontId="2" fillId="5" borderId="10" xfId="0" applyNumberFormat="1" applyFont="1" applyFill="1" applyBorder="1" applyProtection="1"/>
    <xf numFmtId="43" fontId="2" fillId="5" borderId="36" xfId="1" applyFont="1" applyFill="1" applyBorder="1" applyProtection="1"/>
    <xf numFmtId="181" fontId="6" fillId="5" borderId="0" xfId="0" applyNumberFormat="1" applyFont="1" applyFill="1" applyProtection="1"/>
    <xf numFmtId="43" fontId="6" fillId="5" borderId="0" xfId="1" applyFont="1" applyFill="1" applyProtection="1"/>
    <xf numFmtId="4" fontId="6" fillId="5" borderId="3" xfId="0" applyNumberFormat="1" applyFont="1" applyFill="1" applyBorder="1" applyProtection="1"/>
    <xf numFmtId="43" fontId="6" fillId="5" borderId="3" xfId="1" applyFont="1" applyFill="1" applyBorder="1" applyProtection="1"/>
    <xf numFmtId="43" fontId="2" fillId="5" borderId="8" xfId="0" applyNumberFormat="1" applyFont="1" applyFill="1" applyBorder="1" applyProtection="1"/>
    <xf numFmtId="2" fontId="6" fillId="0" borderId="0" xfId="0" applyNumberFormat="1" applyFont="1" applyFill="1" applyProtection="1"/>
    <xf numFmtId="186" fontId="6" fillId="0" borderId="0" xfId="0" applyNumberFormat="1" applyFont="1" applyFill="1" applyProtection="1"/>
    <xf numFmtId="0" fontId="6" fillId="4" borderId="47" xfId="0" applyFont="1" applyFill="1" applyBorder="1" applyProtection="1"/>
    <xf numFmtId="0" fontId="6" fillId="4" borderId="48" xfId="0" applyFont="1" applyFill="1" applyBorder="1" applyProtection="1"/>
    <xf numFmtId="43" fontId="6" fillId="0" borderId="49" xfId="0" applyNumberFormat="1" applyFont="1" applyBorder="1" applyProtection="1"/>
    <xf numFmtId="0" fontId="6" fillId="0" borderId="46" xfId="0" applyFont="1" applyBorder="1" applyProtection="1"/>
    <xf numFmtId="43" fontId="6" fillId="0" borderId="50" xfId="0" applyNumberFormat="1" applyFont="1" applyBorder="1" applyProtection="1"/>
    <xf numFmtId="0" fontId="16" fillId="0" borderId="38" xfId="0" applyFont="1" applyBorder="1" applyProtection="1"/>
    <xf numFmtId="0" fontId="6" fillId="0" borderId="0" xfId="0" applyFont="1"/>
    <xf numFmtId="0" fontId="6" fillId="0" borderId="0" xfId="0" applyFont="1" applyFill="1"/>
    <xf numFmtId="0" fontId="22" fillId="0" borderId="0" xfId="0" applyFont="1" applyFill="1" applyBorder="1" applyAlignment="1">
      <alignment vertical="center" wrapText="1"/>
    </xf>
    <xf numFmtId="0" fontId="6" fillId="0" borderId="8" xfId="0" applyFont="1" applyFill="1" applyBorder="1" applyAlignment="1">
      <alignment horizontal="center" vertical="center"/>
    </xf>
    <xf numFmtId="0" fontId="28" fillId="0" borderId="8" xfId="0" applyFont="1" applyFill="1" applyBorder="1" applyAlignment="1">
      <alignment vertical="center" wrapText="1"/>
    </xf>
    <xf numFmtId="0" fontId="6" fillId="0" borderId="0" xfId="0" applyFont="1" applyFill="1" applyAlignment="1">
      <alignment horizontal="center" vertical="center"/>
    </xf>
    <xf numFmtId="0" fontId="6" fillId="0" borderId="0" xfId="0" applyFont="1" applyFill="1" applyBorder="1" applyAlignment="1">
      <alignment vertical="center" wrapText="1"/>
    </xf>
    <xf numFmtId="0" fontId="6" fillId="0" borderId="0" xfId="0" applyFont="1" applyAlignment="1">
      <alignment horizontal="center" vertical="center"/>
    </xf>
    <xf numFmtId="0" fontId="6" fillId="0" borderId="0" xfId="0" applyFont="1" applyAlignment="1">
      <alignment vertical="center" wrapText="1"/>
    </xf>
    <xf numFmtId="178" fontId="17" fillId="0" borderId="0" xfId="0" applyNumberFormat="1" applyFont="1" applyFill="1" applyBorder="1" applyProtection="1"/>
    <xf numFmtId="3" fontId="17" fillId="0" borderId="0" xfId="0" applyNumberFormat="1" applyFont="1" applyFill="1" applyBorder="1" applyProtection="1"/>
    <xf numFmtId="43" fontId="17" fillId="0" borderId="0" xfId="1" applyFont="1" applyFill="1" applyBorder="1" applyProtection="1"/>
    <xf numFmtId="43" fontId="17" fillId="0" borderId="0" xfId="1" applyFont="1" applyFill="1" applyProtection="1"/>
    <xf numFmtId="178" fontId="3" fillId="4" borderId="7" xfId="0" applyNumberFormat="1" applyFont="1" applyFill="1" applyBorder="1" applyAlignment="1" applyProtection="1">
      <alignment vertical="center"/>
      <protection locked="0"/>
    </xf>
    <xf numFmtId="178" fontId="3" fillId="4" borderId="8" xfId="0" applyNumberFormat="1" applyFont="1" applyFill="1" applyBorder="1" applyAlignment="1" applyProtection="1">
      <alignment vertical="center"/>
      <protection locked="0"/>
    </xf>
    <xf numFmtId="43" fontId="3" fillId="4" borderId="1" xfId="1" applyFont="1" applyFill="1" applyBorder="1" applyProtection="1">
      <protection locked="0"/>
    </xf>
    <xf numFmtId="43" fontId="3" fillId="4" borderId="7" xfId="1" applyFont="1" applyFill="1" applyBorder="1" applyProtection="1">
      <protection locked="0"/>
    </xf>
    <xf numFmtId="43" fontId="3" fillId="4" borderId="3" xfId="1" applyFont="1" applyFill="1" applyBorder="1" applyProtection="1">
      <protection locked="0"/>
    </xf>
    <xf numFmtId="43" fontId="3" fillId="4" borderId="8" xfId="1" applyFont="1" applyFill="1" applyBorder="1" applyProtection="1">
      <protection locked="0"/>
    </xf>
    <xf numFmtId="43" fontId="3" fillId="4" borderId="2" xfId="1" applyFont="1" applyFill="1" applyBorder="1" applyProtection="1">
      <protection locked="0"/>
    </xf>
    <xf numFmtId="43" fontId="3" fillId="4" borderId="15" xfId="1" applyFont="1" applyFill="1" applyBorder="1" applyProtection="1">
      <protection locked="0"/>
    </xf>
    <xf numFmtId="43" fontId="3" fillId="4" borderId="51" xfId="1" applyFont="1" applyFill="1" applyBorder="1" applyProtection="1">
      <protection locked="0"/>
    </xf>
    <xf numFmtId="43" fontId="3" fillId="4" borderId="7" xfId="1" applyFont="1" applyFill="1" applyBorder="1" applyAlignment="1" applyProtection="1">
      <alignment vertical="center"/>
      <protection locked="0"/>
    </xf>
    <xf numFmtId="43" fontId="3" fillId="4" borderId="8" xfId="1" applyFont="1" applyFill="1" applyBorder="1" applyAlignment="1" applyProtection="1">
      <alignment vertical="center"/>
      <protection locked="0"/>
    </xf>
    <xf numFmtId="43" fontId="3" fillId="4" borderId="15" xfId="1" applyFont="1" applyFill="1" applyBorder="1" applyAlignment="1" applyProtection="1">
      <alignment vertical="center"/>
      <protection locked="0"/>
    </xf>
    <xf numFmtId="2" fontId="6" fillId="12" borderId="36" xfId="0" applyNumberFormat="1" applyFont="1" applyFill="1" applyBorder="1" applyProtection="1"/>
    <xf numFmtId="43" fontId="6" fillId="12" borderId="36" xfId="0" applyNumberFormat="1" applyFont="1" applyFill="1" applyBorder="1" applyProtection="1"/>
    <xf numFmtId="43" fontId="6" fillId="12" borderId="8" xfId="0" applyNumberFormat="1" applyFont="1" applyFill="1" applyBorder="1" applyProtection="1"/>
    <xf numFmtId="2" fontId="6" fillId="12" borderId="8" xfId="0" applyNumberFormat="1" applyFont="1" applyFill="1" applyBorder="1" applyProtection="1"/>
    <xf numFmtId="43" fontId="27" fillId="12" borderId="16" xfId="1" applyFont="1" applyFill="1" applyBorder="1" applyProtection="1"/>
    <xf numFmtId="43" fontId="27" fillId="12" borderId="19" xfId="1" applyFont="1" applyFill="1" applyBorder="1" applyProtection="1"/>
    <xf numFmtId="4" fontId="17" fillId="12" borderId="8" xfId="0" applyNumberFormat="1" applyFont="1" applyFill="1" applyBorder="1" applyProtection="1"/>
    <xf numFmtId="182" fontId="6" fillId="12" borderId="36" xfId="0" applyNumberFormat="1" applyFont="1" applyFill="1" applyBorder="1" applyProtection="1"/>
    <xf numFmtId="0" fontId="6" fillId="0" borderId="0" xfId="0" applyFont="1" applyFill="1" applyAlignment="1" applyProtection="1">
      <alignment horizontal="center"/>
    </xf>
    <xf numFmtId="0" fontId="2" fillId="0" borderId="0" xfId="0" applyFont="1" applyFill="1" applyAlignment="1" applyProtection="1">
      <alignment horizontal="center"/>
    </xf>
    <xf numFmtId="3" fontId="17" fillId="13" borderId="0" xfId="0" applyNumberFormat="1" applyFont="1" applyFill="1" applyBorder="1" applyProtection="1"/>
    <xf numFmtId="43" fontId="17" fillId="13" borderId="0" xfId="1" applyFont="1" applyFill="1" applyBorder="1" applyProtection="1"/>
    <xf numFmtId="0" fontId="6" fillId="13" borderId="0" xfId="0" applyFont="1" applyFill="1" applyProtection="1"/>
    <xf numFmtId="43" fontId="17" fillId="13" borderId="0" xfId="1" applyFont="1" applyFill="1" applyProtection="1"/>
    <xf numFmtId="0" fontId="6" fillId="13" borderId="0" xfId="0" applyFont="1" applyFill="1" applyBorder="1" applyProtection="1"/>
    <xf numFmtId="0" fontId="2" fillId="0" borderId="0" xfId="0" applyFont="1" applyFill="1" applyAlignment="1" applyProtection="1">
      <alignment horizontal="left"/>
    </xf>
    <xf numFmtId="43" fontId="2" fillId="14" borderId="36" xfId="1" applyFont="1" applyFill="1" applyBorder="1" applyProtection="1"/>
    <xf numFmtId="43" fontId="2" fillId="14" borderId="8" xfId="1" applyFont="1" applyFill="1" applyBorder="1" applyProtection="1"/>
    <xf numFmtId="0" fontId="28" fillId="0" borderId="0" xfId="0" applyFont="1"/>
    <xf numFmtId="0" fontId="24" fillId="0" borderId="0" xfId="0" applyFont="1"/>
    <xf numFmtId="0" fontId="24" fillId="0" borderId="0" xfId="0" applyFont="1" applyAlignment="1">
      <alignment horizontal="center"/>
    </xf>
    <xf numFmtId="0" fontId="0" fillId="0" borderId="0" xfId="0" applyAlignment="1">
      <alignment horizontal="center"/>
    </xf>
    <xf numFmtId="0" fontId="24" fillId="15" borderId="8" xfId="0" applyFont="1" applyFill="1" applyBorder="1"/>
    <xf numFmtId="0" fontId="24" fillId="15" borderId="8" xfId="0" applyFont="1" applyFill="1" applyBorder="1" applyAlignment="1">
      <alignment horizontal="center"/>
    </xf>
    <xf numFmtId="0" fontId="24" fillId="14" borderId="0" xfId="0" applyFont="1" applyFill="1" applyAlignment="1">
      <alignment horizontal="center"/>
    </xf>
    <xf numFmtId="0" fontId="4" fillId="0" borderId="0" xfId="0" applyFont="1"/>
    <xf numFmtId="0" fontId="28" fillId="16" borderId="8" xfId="0" applyFont="1" applyFill="1" applyBorder="1" applyProtection="1">
      <protection locked="0"/>
    </xf>
    <xf numFmtId="0" fontId="0" fillId="16" borderId="8" xfId="0" applyFill="1" applyBorder="1" applyProtection="1">
      <protection locked="0"/>
    </xf>
    <xf numFmtId="0" fontId="0" fillId="16" borderId="8" xfId="0" applyFill="1" applyBorder="1" applyProtection="1">
      <protection locked="0" hidden="1"/>
    </xf>
    <xf numFmtId="176" fontId="6" fillId="0" borderId="25" xfId="0" applyNumberFormat="1" applyFont="1" applyFill="1" applyBorder="1" applyProtection="1"/>
    <xf numFmtId="176" fontId="2" fillId="0" borderId="52" xfId="0" applyNumberFormat="1" applyFont="1" applyFill="1" applyBorder="1" applyProtection="1"/>
    <xf numFmtId="176" fontId="6" fillId="0" borderId="52" xfId="0" applyNumberFormat="1" applyFont="1" applyBorder="1" applyProtection="1"/>
    <xf numFmtId="176" fontId="6" fillId="0" borderId="0" xfId="0" applyNumberFormat="1" applyFont="1" applyFill="1" applyBorder="1" applyProtection="1"/>
    <xf numFmtId="0" fontId="6" fillId="0" borderId="0" xfId="0" applyFont="1" applyFill="1" applyBorder="1" applyProtection="1"/>
    <xf numFmtId="176" fontId="2" fillId="5" borderId="2" xfId="0" applyNumberFormat="1" applyFont="1" applyFill="1" applyBorder="1" applyAlignment="1" applyProtection="1">
      <alignment horizontal="center"/>
      <protection hidden="1"/>
    </xf>
    <xf numFmtId="176" fontId="2" fillId="0" borderId="53" xfId="0" applyNumberFormat="1" applyFont="1" applyFill="1" applyBorder="1" applyAlignment="1" applyProtection="1">
      <alignment horizontal="center"/>
      <protection hidden="1"/>
    </xf>
    <xf numFmtId="0" fontId="36" fillId="0" borderId="0" xfId="3" applyFont="1" applyProtection="1">
      <protection locked="0"/>
    </xf>
    <xf numFmtId="0" fontId="39" fillId="0" borderId="46" xfId="3" applyFont="1" applyBorder="1" applyAlignment="1" applyProtection="1">
      <alignment horizontal="right"/>
    </xf>
    <xf numFmtId="0" fontId="38" fillId="9" borderId="8" xfId="3" applyFont="1" applyFill="1" applyBorder="1" applyProtection="1"/>
    <xf numFmtId="0" fontId="39" fillId="8" borderId="43" xfId="3" applyFont="1" applyFill="1" applyBorder="1" applyProtection="1"/>
    <xf numFmtId="0" fontId="39" fillId="8" borderId="49" xfId="3" applyFont="1" applyFill="1" applyBorder="1" applyProtection="1"/>
    <xf numFmtId="3" fontId="39" fillId="5" borderId="8" xfId="3" applyNumberFormat="1" applyFont="1" applyFill="1" applyBorder="1" applyProtection="1">
      <protection locked="0"/>
    </xf>
    <xf numFmtId="0" fontId="38" fillId="2" borderId="8" xfId="3" applyFont="1" applyFill="1" applyBorder="1" applyProtection="1"/>
    <xf numFmtId="3" fontId="40" fillId="2" borderId="8" xfId="3" applyNumberFormat="1" applyFont="1" applyFill="1" applyBorder="1" applyProtection="1"/>
    <xf numFmtId="3" fontId="40" fillId="2" borderId="23" xfId="3" applyNumberFormat="1" applyFont="1" applyFill="1" applyBorder="1" applyProtection="1"/>
    <xf numFmtId="0" fontId="38" fillId="8" borderId="43" xfId="3" applyFont="1" applyFill="1" applyBorder="1" applyProtection="1"/>
    <xf numFmtId="0" fontId="38" fillId="8" borderId="8" xfId="3" applyFont="1" applyFill="1" applyBorder="1" applyProtection="1"/>
    <xf numFmtId="3" fontId="40" fillId="8" borderId="8" xfId="3" applyNumberFormat="1" applyFont="1" applyFill="1" applyBorder="1" applyProtection="1"/>
    <xf numFmtId="3" fontId="40" fillId="8" borderId="23" xfId="3" applyNumberFormat="1" applyFont="1" applyFill="1" applyBorder="1" applyProtection="1"/>
    <xf numFmtId="0" fontId="41" fillId="8" borderId="43" xfId="3" applyFont="1" applyFill="1" applyBorder="1" applyProtection="1"/>
    <xf numFmtId="0" fontId="38" fillId="2" borderId="8" xfId="3" applyFont="1" applyFill="1" applyBorder="1" applyAlignment="1" applyProtection="1">
      <alignment horizontal="left"/>
    </xf>
    <xf numFmtId="0" fontId="36" fillId="8" borderId="0" xfId="3" applyFont="1" applyFill="1" applyProtection="1"/>
    <xf numFmtId="0" fontId="39" fillId="8" borderId="0" xfId="3" applyFont="1" applyFill="1" applyProtection="1"/>
    <xf numFmtId="0" fontId="39" fillId="8" borderId="0" xfId="3" applyFont="1" applyFill="1" applyAlignment="1" applyProtection="1">
      <alignment horizontal="right"/>
    </xf>
    <xf numFmtId="0" fontId="36" fillId="8" borderId="43" xfId="3" applyFont="1" applyFill="1" applyBorder="1" applyProtection="1"/>
    <xf numFmtId="0" fontId="36" fillId="8" borderId="49" xfId="3" applyFont="1" applyFill="1" applyBorder="1" applyProtection="1"/>
    <xf numFmtId="0" fontId="37" fillId="8" borderId="43" xfId="3" applyFont="1" applyFill="1" applyBorder="1" applyProtection="1"/>
    <xf numFmtId="3" fontId="40" fillId="0" borderId="8" xfId="3" applyNumberFormat="1" applyFont="1" applyBorder="1" applyProtection="1"/>
    <xf numFmtId="3" fontId="40" fillId="0" borderId="23" xfId="3" applyNumberFormat="1" applyFont="1" applyBorder="1" applyProtection="1"/>
    <xf numFmtId="3" fontId="39" fillId="0" borderId="8" xfId="3" applyNumberFormat="1" applyFont="1" applyBorder="1" applyProtection="1"/>
    <xf numFmtId="0" fontId="36" fillId="0" borderId="23" xfId="3" applyFont="1" applyBorder="1" applyProtection="1"/>
    <xf numFmtId="3" fontId="38" fillId="8" borderId="8" xfId="3" applyNumberFormat="1" applyFont="1" applyFill="1" applyBorder="1" applyProtection="1"/>
    <xf numFmtId="0" fontId="37" fillId="8" borderId="23" xfId="3" applyFont="1" applyFill="1" applyBorder="1" applyProtection="1"/>
    <xf numFmtId="3" fontId="39" fillId="0" borderId="43" xfId="3" applyNumberFormat="1" applyFont="1" applyBorder="1" applyProtection="1"/>
    <xf numFmtId="3" fontId="39" fillId="0" borderId="49" xfId="3" applyNumberFormat="1" applyFont="1" applyBorder="1" applyProtection="1"/>
    <xf numFmtId="3" fontId="40" fillId="9" borderId="8" xfId="3" applyNumberFormat="1" applyFont="1" applyFill="1" applyBorder="1" applyProtection="1"/>
    <xf numFmtId="3" fontId="40" fillId="9" borderId="23" xfId="3" applyNumberFormat="1" applyFont="1" applyFill="1" applyBorder="1" applyProtection="1"/>
    <xf numFmtId="0" fontId="38" fillId="0" borderId="0" xfId="3" applyFont="1" applyFill="1" applyBorder="1" applyProtection="1"/>
    <xf numFmtId="3" fontId="40" fillId="0" borderId="0" xfId="3" applyNumberFormat="1" applyFont="1" applyFill="1" applyBorder="1" applyProtection="1"/>
    <xf numFmtId="0" fontId="36" fillId="0" borderId="0" xfId="3" applyFont="1" applyFill="1" applyProtection="1">
      <protection locked="0"/>
    </xf>
    <xf numFmtId="0" fontId="36" fillId="8" borderId="0" xfId="3" applyFont="1" applyFill="1" applyBorder="1" applyProtection="1"/>
    <xf numFmtId="0" fontId="39" fillId="8" borderId="0" xfId="3" applyFont="1" applyFill="1" applyBorder="1" applyProtection="1"/>
    <xf numFmtId="0" fontId="39" fillId="9" borderId="8" xfId="3" applyFont="1" applyFill="1" applyBorder="1" applyProtection="1"/>
    <xf numFmtId="3" fontId="38" fillId="9" borderId="8" xfId="3" applyNumberFormat="1" applyFont="1" applyFill="1" applyBorder="1" applyProtection="1"/>
    <xf numFmtId="3" fontId="42" fillId="2" borderId="8" xfId="3" applyNumberFormat="1" applyFont="1" applyFill="1" applyBorder="1" applyProtection="1"/>
    <xf numFmtId="3" fontId="42" fillId="2" borderId="23" xfId="3" applyNumberFormat="1" applyFont="1" applyFill="1" applyBorder="1" applyProtection="1"/>
    <xf numFmtId="3" fontId="43" fillId="8" borderId="8" xfId="3" applyNumberFormat="1" applyFont="1" applyFill="1" applyBorder="1" applyProtection="1"/>
    <xf numFmtId="0" fontId="39" fillId="5" borderId="8" xfId="3" applyFont="1" applyFill="1" applyBorder="1" applyProtection="1">
      <protection locked="0"/>
    </xf>
    <xf numFmtId="0" fontId="38" fillId="0" borderId="36" xfId="3" applyFont="1" applyFill="1" applyBorder="1" applyAlignment="1" applyProtection="1">
      <alignment horizontal="left"/>
    </xf>
    <xf numFmtId="3" fontId="38" fillId="8" borderId="43" xfId="3" applyNumberFormat="1" applyFont="1" applyFill="1" applyBorder="1" applyProtection="1"/>
    <xf numFmtId="0" fontId="38" fillId="8" borderId="49" xfId="3" applyFont="1" applyFill="1" applyBorder="1" applyProtection="1"/>
    <xf numFmtId="3" fontId="40" fillId="9" borderId="8" xfId="3" applyNumberFormat="1" applyFont="1" applyFill="1" applyBorder="1" applyProtection="1">
      <protection locked="0"/>
    </xf>
    <xf numFmtId="3" fontId="40" fillId="9" borderId="23" xfId="3" applyNumberFormat="1" applyFont="1" applyFill="1" applyBorder="1" applyProtection="1">
      <protection locked="0"/>
    </xf>
    <xf numFmtId="0" fontId="38" fillId="8" borderId="11" xfId="3" applyFont="1" applyFill="1" applyBorder="1" applyProtection="1"/>
    <xf numFmtId="0" fontId="44" fillId="8" borderId="43" xfId="3" applyFont="1" applyFill="1" applyBorder="1" applyProtection="1"/>
    <xf numFmtId="0" fontId="37" fillId="8" borderId="8" xfId="3" applyFont="1" applyFill="1" applyBorder="1" applyProtection="1"/>
    <xf numFmtId="3" fontId="38" fillId="0" borderId="8" xfId="3" applyNumberFormat="1" applyFont="1" applyBorder="1" applyProtection="1"/>
    <xf numFmtId="0" fontId="38" fillId="0" borderId="23" xfId="3" applyFont="1" applyBorder="1" applyProtection="1"/>
    <xf numFmtId="0" fontId="37" fillId="8" borderId="36" xfId="3" applyFont="1" applyFill="1" applyBorder="1" applyProtection="1"/>
    <xf numFmtId="3" fontId="38" fillId="8" borderId="36" xfId="3" applyNumberFormat="1" applyFont="1" applyFill="1" applyBorder="1" applyProtection="1"/>
    <xf numFmtId="0" fontId="38" fillId="8" borderId="36" xfId="3" applyFont="1" applyFill="1" applyBorder="1" applyProtection="1"/>
    <xf numFmtId="0" fontId="38" fillId="8" borderId="50" xfId="3" applyFont="1" applyFill="1" applyBorder="1" applyProtection="1"/>
    <xf numFmtId="0" fontId="38" fillId="9" borderId="36" xfId="3" applyFont="1" applyFill="1" applyBorder="1" applyProtection="1"/>
    <xf numFmtId="3" fontId="40" fillId="9" borderId="36" xfId="3" applyNumberFormat="1" applyFont="1" applyFill="1" applyBorder="1" applyProtection="1"/>
    <xf numFmtId="3" fontId="40" fillId="9" borderId="50" xfId="3" applyNumberFormat="1" applyFont="1" applyFill="1" applyBorder="1" applyProtection="1"/>
    <xf numFmtId="0" fontId="36" fillId="8" borderId="38" xfId="3" applyFont="1" applyFill="1" applyBorder="1" applyProtection="1"/>
    <xf numFmtId="0" fontId="39" fillId="8" borderId="8" xfId="3" applyFont="1" applyFill="1" applyBorder="1" applyProtection="1"/>
    <xf numFmtId="3" fontId="39" fillId="0" borderId="8" xfId="3" applyNumberFormat="1" applyFont="1" applyBorder="1" applyAlignment="1" applyProtection="1">
      <alignment horizontal="right"/>
    </xf>
    <xf numFmtId="3" fontId="43" fillId="9" borderId="8" xfId="3" applyNumberFormat="1" applyFont="1" applyFill="1" applyBorder="1" applyProtection="1"/>
    <xf numFmtId="3" fontId="39" fillId="8" borderId="8" xfId="3" applyNumberFormat="1" applyFont="1" applyFill="1" applyBorder="1" applyProtection="1"/>
    <xf numFmtId="0" fontId="45" fillId="7" borderId="22" xfId="3" applyFont="1" applyFill="1" applyBorder="1" applyAlignment="1" applyProtection="1">
      <alignment horizontal="center"/>
    </xf>
    <xf numFmtId="0" fontId="45" fillId="7" borderId="54" xfId="3" applyFont="1" applyFill="1" applyBorder="1" applyAlignment="1" applyProtection="1">
      <alignment horizontal="center"/>
    </xf>
    <xf numFmtId="0" fontId="45" fillId="7" borderId="40" xfId="3" applyFont="1" applyFill="1" applyBorder="1" applyAlignment="1" applyProtection="1">
      <alignment horizontal="center"/>
    </xf>
    <xf numFmtId="0" fontId="33" fillId="8" borderId="0" xfId="3" applyFill="1" applyProtection="1"/>
    <xf numFmtId="0" fontId="38" fillId="9" borderId="9" xfId="3" applyFont="1" applyFill="1" applyBorder="1" applyAlignment="1" applyProtection="1">
      <alignment horizontal="left"/>
    </xf>
    <xf numFmtId="0" fontId="39" fillId="8" borderId="38" xfId="3" applyFont="1" applyFill="1" applyBorder="1" applyProtection="1"/>
    <xf numFmtId="3" fontId="39" fillId="2" borderId="43" xfId="3" applyNumberFormat="1" applyFont="1" applyFill="1" applyBorder="1" applyProtection="1"/>
    <xf numFmtId="0" fontId="39" fillId="2" borderId="43" xfId="3" applyFont="1" applyFill="1" applyBorder="1" applyProtection="1"/>
    <xf numFmtId="0" fontId="36" fillId="2" borderId="43" xfId="3" applyFont="1" applyFill="1" applyBorder="1" applyProtection="1"/>
    <xf numFmtId="0" fontId="38" fillId="8" borderId="38" xfId="3" applyFont="1" applyFill="1" applyBorder="1" applyProtection="1"/>
    <xf numFmtId="0" fontId="39" fillId="8" borderId="38" xfId="3" applyFont="1" applyFill="1" applyBorder="1" applyProtection="1">
      <protection hidden="1"/>
    </xf>
    <xf numFmtId="0" fontId="39" fillId="8" borderId="43" xfId="3" applyFont="1" applyFill="1" applyBorder="1" applyAlignment="1" applyProtection="1">
      <alignment horizontal="left"/>
    </xf>
    <xf numFmtId="0" fontId="39" fillId="8" borderId="36" xfId="3" applyFont="1" applyFill="1" applyBorder="1" applyProtection="1"/>
    <xf numFmtId="0" fontId="38" fillId="10" borderId="9" xfId="3" applyFont="1" applyFill="1" applyBorder="1" applyProtection="1"/>
    <xf numFmtId="3" fontId="40" fillId="10" borderId="8" xfId="3" applyNumberFormat="1" applyFont="1" applyFill="1" applyBorder="1" applyProtection="1"/>
    <xf numFmtId="0" fontId="39" fillId="0" borderId="43" xfId="3" applyFont="1" applyBorder="1" applyProtection="1"/>
    <xf numFmtId="0" fontId="36" fillId="0" borderId="43" xfId="3" applyFont="1" applyBorder="1" applyProtection="1"/>
    <xf numFmtId="0" fontId="38" fillId="2" borderId="9" xfId="3" applyFont="1" applyFill="1" applyBorder="1" applyProtection="1"/>
    <xf numFmtId="0" fontId="37" fillId="9" borderId="55" xfId="3" applyFont="1" applyFill="1" applyBorder="1" applyAlignment="1" applyProtection="1">
      <alignment horizontal="left"/>
    </xf>
    <xf numFmtId="0" fontId="37" fillId="9" borderId="23" xfId="3" applyFont="1" applyFill="1" applyBorder="1" applyAlignment="1" applyProtection="1">
      <alignment horizontal="left"/>
    </xf>
    <xf numFmtId="0" fontId="41" fillId="8" borderId="38" xfId="3" applyFont="1" applyFill="1" applyBorder="1" applyProtection="1"/>
    <xf numFmtId="0" fontId="38" fillId="8" borderId="9" xfId="3" applyFont="1" applyFill="1" applyBorder="1" applyProtection="1"/>
    <xf numFmtId="3" fontId="39" fillId="8" borderId="43" xfId="3" applyNumberFormat="1" applyFont="1" applyFill="1" applyBorder="1" applyProtection="1"/>
    <xf numFmtId="0" fontId="41" fillId="0" borderId="38" xfId="3" applyFont="1" applyBorder="1" applyProtection="1"/>
    <xf numFmtId="3" fontId="40" fillId="10" borderId="23" xfId="3" applyNumberFormat="1" applyFont="1" applyFill="1" applyBorder="1" applyProtection="1"/>
    <xf numFmtId="0" fontId="38" fillId="0" borderId="8" xfId="3" applyFont="1" applyBorder="1" applyProtection="1"/>
    <xf numFmtId="0" fontId="39" fillId="0" borderId="49" xfId="3" applyFont="1" applyBorder="1" applyProtection="1"/>
    <xf numFmtId="3" fontId="40" fillId="8" borderId="43" xfId="3" applyNumberFormat="1" applyFont="1" applyFill="1" applyBorder="1" applyProtection="1"/>
    <xf numFmtId="0" fontId="40" fillId="8" borderId="43" xfId="3" applyFont="1" applyFill="1" applyBorder="1" applyProtection="1"/>
    <xf numFmtId="0" fontId="40" fillId="8" borderId="49" xfId="3" applyFont="1" applyFill="1" applyBorder="1" applyProtection="1"/>
    <xf numFmtId="0" fontId="38" fillId="2" borderId="46" xfId="3" applyFont="1" applyFill="1" applyBorder="1" applyProtection="1"/>
    <xf numFmtId="3" fontId="40" fillId="2" borderId="36" xfId="3" applyNumberFormat="1" applyFont="1" applyFill="1" applyBorder="1" applyProtection="1"/>
    <xf numFmtId="3" fontId="40" fillId="2" borderId="50" xfId="3" applyNumberFormat="1" applyFont="1" applyFill="1" applyBorder="1" applyProtection="1"/>
    <xf numFmtId="0" fontId="39" fillId="0" borderId="8" xfId="3" applyFont="1" applyBorder="1" applyProtection="1"/>
    <xf numFmtId="0" fontId="38" fillId="10" borderId="8" xfId="3" applyFont="1" applyFill="1" applyBorder="1" applyProtection="1"/>
    <xf numFmtId="184" fontId="38" fillId="10" borderId="8" xfId="3" applyNumberFormat="1" applyFont="1" applyFill="1" applyBorder="1" applyAlignment="1" applyProtection="1">
      <alignment horizontal="center"/>
    </xf>
    <xf numFmtId="0" fontId="39" fillId="5" borderId="36" xfId="3" applyFont="1" applyFill="1" applyBorder="1" applyProtection="1">
      <protection locked="0"/>
    </xf>
    <xf numFmtId="3" fontId="38" fillId="2" borderId="8" xfId="3" applyNumberFormat="1" applyFont="1" applyFill="1" applyBorder="1" applyAlignment="1" applyProtection="1">
      <alignment horizontal="right"/>
    </xf>
    <xf numFmtId="3" fontId="38" fillId="2" borderId="8" xfId="3" applyNumberFormat="1" applyFont="1" applyFill="1" applyBorder="1" applyProtection="1"/>
    <xf numFmtId="3" fontId="38" fillId="2" borderId="8" xfId="2" applyNumberFormat="1" applyFont="1" applyFill="1" applyBorder="1" applyAlignment="1" applyProtection="1">
      <alignment horizontal="right"/>
    </xf>
    <xf numFmtId="180" fontId="47" fillId="9" borderId="23" xfId="3" applyNumberFormat="1" applyFont="1" applyFill="1" applyBorder="1" applyAlignment="1" applyProtection="1">
      <alignment horizontal="right"/>
    </xf>
    <xf numFmtId="0" fontId="39" fillId="8" borderId="38" xfId="3" applyFont="1" applyFill="1" applyBorder="1" applyProtection="1">
      <protection locked="0"/>
    </xf>
    <xf numFmtId="0" fontId="39" fillId="8" borderId="0" xfId="3" applyFont="1" applyFill="1" applyBorder="1" applyProtection="1">
      <protection locked="0"/>
    </xf>
    <xf numFmtId="0" fontId="39" fillId="8" borderId="49" xfId="3" applyFont="1" applyFill="1" applyBorder="1" applyProtection="1">
      <protection locked="0"/>
    </xf>
    <xf numFmtId="3" fontId="40" fillId="2" borderId="50" xfId="3" applyNumberFormat="1" applyFont="1" applyFill="1" applyBorder="1" applyAlignment="1" applyProtection="1">
      <alignment horizontal="right"/>
    </xf>
    <xf numFmtId="3" fontId="36" fillId="0" borderId="0" xfId="3" applyNumberFormat="1" applyFont="1" applyProtection="1">
      <protection locked="0"/>
    </xf>
    <xf numFmtId="0" fontId="39" fillId="5" borderId="38" xfId="3" applyFont="1" applyFill="1" applyBorder="1" applyProtection="1">
      <protection locked="0"/>
    </xf>
    <xf numFmtId="183" fontId="47" fillId="10" borderId="23" xfId="3" applyNumberFormat="1" applyFont="1" applyFill="1" applyBorder="1" applyAlignment="1" applyProtection="1">
      <alignment horizontal="right"/>
    </xf>
    <xf numFmtId="3" fontId="39" fillId="0" borderId="23" xfId="3" applyNumberFormat="1" applyFont="1" applyBorder="1" applyProtection="1"/>
    <xf numFmtId="0" fontId="38" fillId="4" borderId="8" xfId="3" applyFont="1" applyFill="1" applyBorder="1" applyProtection="1"/>
    <xf numFmtId="3" fontId="38" fillId="4" borderId="8" xfId="3" applyNumberFormat="1" applyFont="1" applyFill="1" applyBorder="1" applyAlignment="1" applyProtection="1">
      <alignment horizontal="center"/>
    </xf>
    <xf numFmtId="3" fontId="39" fillId="0" borderId="36" xfId="3" applyNumberFormat="1" applyFont="1" applyBorder="1" applyProtection="1"/>
    <xf numFmtId="3" fontId="39" fillId="0" borderId="50" xfId="3" applyNumberFormat="1" applyFont="1" applyBorder="1" applyProtection="1"/>
    <xf numFmtId="0" fontId="38" fillId="4" borderId="36" xfId="3" applyFont="1" applyFill="1" applyBorder="1" applyProtection="1"/>
    <xf numFmtId="0" fontId="38" fillId="4" borderId="36" xfId="3" applyFont="1" applyFill="1" applyBorder="1" applyAlignment="1" applyProtection="1">
      <alignment horizontal="center"/>
    </xf>
    <xf numFmtId="0" fontId="36" fillId="0" borderId="38" xfId="3" applyFont="1" applyBorder="1" applyProtection="1"/>
    <xf numFmtId="0" fontId="36" fillId="8" borderId="8" xfId="3" applyFont="1" applyFill="1" applyBorder="1" applyProtection="1"/>
    <xf numFmtId="0" fontId="50" fillId="7" borderId="37" xfId="3" applyFont="1" applyFill="1" applyBorder="1" applyProtection="1"/>
    <xf numFmtId="0" fontId="50" fillId="7" borderId="27" xfId="3" applyFont="1" applyFill="1" applyBorder="1" applyProtection="1"/>
    <xf numFmtId="0" fontId="51" fillId="7" borderId="56" xfId="3" applyFont="1" applyFill="1" applyBorder="1" applyProtection="1"/>
    <xf numFmtId="0" fontId="50" fillId="7" borderId="46" xfId="3" applyFont="1" applyFill="1" applyBorder="1" applyProtection="1"/>
    <xf numFmtId="0" fontId="50" fillId="7" borderId="57" xfId="3" applyFont="1" applyFill="1" applyBorder="1" applyProtection="1"/>
    <xf numFmtId="0" fontId="51" fillId="7" borderId="50" xfId="3" applyFont="1" applyFill="1" applyBorder="1" applyProtection="1"/>
    <xf numFmtId="0" fontId="39" fillId="8" borderId="0" xfId="3" applyFont="1" applyFill="1" applyBorder="1" applyAlignment="1" applyProtection="1">
      <alignment horizontal="right"/>
    </xf>
    <xf numFmtId="0" fontId="38" fillId="7" borderId="38" xfId="3" applyFont="1" applyFill="1" applyBorder="1" applyProtection="1"/>
    <xf numFmtId="0" fontId="37" fillId="2" borderId="40" xfId="3" applyFont="1" applyFill="1" applyBorder="1" applyProtection="1"/>
    <xf numFmtId="0" fontId="38" fillId="2" borderId="5" xfId="3" applyFont="1" applyFill="1" applyBorder="1" applyAlignment="1" applyProtection="1">
      <alignment horizontal="center"/>
    </xf>
    <xf numFmtId="0" fontId="38" fillId="2" borderId="58" xfId="3" applyFont="1" applyFill="1" applyBorder="1" applyAlignment="1" applyProtection="1">
      <alignment horizontal="center"/>
    </xf>
    <xf numFmtId="0" fontId="39" fillId="0" borderId="43" xfId="3" applyFont="1" applyBorder="1" applyAlignment="1" applyProtection="1">
      <alignment horizontal="center"/>
    </xf>
    <xf numFmtId="0" fontId="39" fillId="0" borderId="49" xfId="3" applyFont="1" applyBorder="1" applyAlignment="1" applyProtection="1">
      <alignment horizontal="center"/>
    </xf>
    <xf numFmtId="0" fontId="39" fillId="0" borderId="36" xfId="3" applyFont="1" applyBorder="1" applyProtection="1"/>
    <xf numFmtId="0" fontId="39" fillId="0" borderId="36" xfId="3" applyFont="1" applyBorder="1" applyAlignment="1" applyProtection="1">
      <alignment horizontal="center"/>
    </xf>
    <xf numFmtId="0" fontId="39" fillId="0" borderId="50" xfId="3" applyFont="1" applyBorder="1" applyAlignment="1" applyProtection="1">
      <alignment horizontal="center"/>
    </xf>
    <xf numFmtId="0" fontId="52" fillId="0" borderId="8" xfId="3" applyFont="1" applyBorder="1" applyProtection="1"/>
    <xf numFmtId="0" fontId="39" fillId="2" borderId="8" xfId="3" applyFont="1" applyFill="1" applyBorder="1" applyProtection="1"/>
    <xf numFmtId="2" fontId="39" fillId="0" borderId="8" xfId="3" applyNumberFormat="1" applyFont="1" applyFill="1" applyBorder="1" applyAlignment="1" applyProtection="1">
      <alignment horizontal="center"/>
    </xf>
    <xf numFmtId="0" fontId="52" fillId="8" borderId="8" xfId="3" applyFont="1" applyFill="1" applyBorder="1" applyProtection="1"/>
    <xf numFmtId="0" fontId="36" fillId="8" borderId="47" xfId="3" applyFont="1" applyFill="1" applyBorder="1" applyProtection="1"/>
    <xf numFmtId="0" fontId="39" fillId="8" borderId="59" xfId="3" applyFont="1" applyFill="1" applyBorder="1" applyProtection="1"/>
    <xf numFmtId="0" fontId="36" fillId="8" borderId="59" xfId="3" applyFont="1" applyFill="1" applyBorder="1" applyProtection="1"/>
    <xf numFmtId="0" fontId="36" fillId="8" borderId="48" xfId="3" applyFont="1" applyFill="1" applyBorder="1" applyProtection="1"/>
    <xf numFmtId="3" fontId="39" fillId="8" borderId="0" xfId="3" applyNumberFormat="1" applyFont="1" applyFill="1" applyBorder="1" applyProtection="1"/>
    <xf numFmtId="3" fontId="39" fillId="8" borderId="49" xfId="3" applyNumberFormat="1" applyFont="1" applyFill="1" applyBorder="1" applyProtection="1"/>
    <xf numFmtId="0" fontId="36" fillId="8" borderId="49" xfId="3" applyFont="1" applyFill="1" applyBorder="1" applyProtection="1">
      <protection hidden="1"/>
    </xf>
    <xf numFmtId="3" fontId="39" fillId="8" borderId="36" xfId="3" applyNumberFormat="1" applyFont="1" applyFill="1" applyBorder="1" applyProtection="1"/>
    <xf numFmtId="0" fontId="39" fillId="0" borderId="0" xfId="3" applyFont="1" applyProtection="1">
      <protection locked="0"/>
    </xf>
    <xf numFmtId="1" fontId="38" fillId="2" borderId="36" xfId="3" applyNumberFormat="1" applyFont="1" applyFill="1" applyBorder="1" applyAlignment="1" applyProtection="1">
      <alignment horizontal="center"/>
      <protection locked="0"/>
    </xf>
    <xf numFmtId="3" fontId="39" fillId="16" borderId="8" xfId="3" applyNumberFormat="1" applyFont="1" applyFill="1" applyBorder="1" applyProtection="1">
      <protection locked="0"/>
    </xf>
    <xf numFmtId="3" fontId="39" fillId="16" borderId="43" xfId="3" applyNumberFormat="1" applyFont="1" applyFill="1" applyBorder="1" applyProtection="1">
      <protection locked="0"/>
    </xf>
    <xf numFmtId="3" fontId="39" fillId="16" borderId="49" xfId="3" applyNumberFormat="1" applyFont="1" applyFill="1" applyBorder="1" applyProtection="1">
      <protection locked="0"/>
    </xf>
    <xf numFmtId="0" fontId="39" fillId="16" borderId="8" xfId="3" applyFont="1" applyFill="1" applyBorder="1" applyProtection="1">
      <protection locked="0"/>
    </xf>
    <xf numFmtId="3" fontId="39" fillId="16" borderId="8" xfId="2" applyNumberFormat="1" applyFont="1" applyFill="1" applyBorder="1" applyProtection="1">
      <protection locked="0"/>
    </xf>
    <xf numFmtId="3" fontId="39" fillId="16" borderId="23" xfId="3" applyNumberFormat="1" applyFont="1" applyFill="1" applyBorder="1" applyProtection="1">
      <protection locked="0"/>
    </xf>
    <xf numFmtId="3" fontId="39" fillId="16" borderId="43" xfId="2" applyNumberFormat="1" applyFont="1" applyFill="1" applyBorder="1" applyProtection="1">
      <protection locked="0"/>
    </xf>
    <xf numFmtId="3" fontId="39" fillId="16" borderId="36" xfId="3" applyNumberFormat="1" applyFont="1" applyFill="1" applyBorder="1" applyProtection="1">
      <protection locked="0"/>
    </xf>
    <xf numFmtId="3" fontId="39" fillId="16" borderId="9" xfId="3" applyNumberFormat="1" applyFont="1" applyFill="1" applyBorder="1" applyProtection="1">
      <protection locked="0"/>
    </xf>
    <xf numFmtId="43" fontId="27" fillId="5" borderId="11" xfId="1" applyFont="1" applyFill="1" applyBorder="1" applyAlignment="1" applyProtection="1">
      <alignment vertical="center"/>
    </xf>
    <xf numFmtId="43" fontId="27" fillId="5" borderId="22" xfId="1" applyFont="1" applyFill="1" applyBorder="1" applyAlignment="1" applyProtection="1">
      <alignment horizontal="center" vertical="center"/>
    </xf>
    <xf numFmtId="43" fontId="26" fillId="0" borderId="44" xfId="1" applyFont="1" applyFill="1" applyBorder="1" applyProtection="1">
      <protection locked="0"/>
    </xf>
    <xf numFmtId="43" fontId="26" fillId="0" borderId="9" xfId="1" applyFont="1" applyFill="1" applyBorder="1" applyProtection="1">
      <protection locked="0"/>
    </xf>
    <xf numFmtId="43" fontId="26" fillId="0" borderId="45" xfId="1" applyFont="1" applyFill="1" applyBorder="1" applyProtection="1">
      <protection locked="0"/>
    </xf>
    <xf numFmtId="43" fontId="2" fillId="5" borderId="53" xfId="1" applyFont="1" applyFill="1" applyBorder="1" applyAlignment="1" applyProtection="1">
      <alignment vertical="center"/>
    </xf>
    <xf numFmtId="43" fontId="27" fillId="5" borderId="20" xfId="1" applyFont="1" applyFill="1" applyBorder="1" applyAlignment="1" applyProtection="1">
      <alignment vertical="center"/>
    </xf>
    <xf numFmtId="43" fontId="27" fillId="5" borderId="19" xfId="1" applyFont="1" applyFill="1" applyBorder="1" applyAlignment="1" applyProtection="1">
      <alignment vertical="center"/>
    </xf>
    <xf numFmtId="179" fontId="2" fillId="5" borderId="22" xfId="0" applyNumberFormat="1" applyFont="1" applyFill="1" applyBorder="1" applyProtection="1"/>
    <xf numFmtId="0" fontId="24" fillId="0" borderId="0" xfId="0" applyFont="1" applyProtection="1"/>
    <xf numFmtId="0" fontId="0" fillId="0" borderId="0" xfId="0" applyProtection="1">
      <protection locked="0"/>
    </xf>
    <xf numFmtId="0" fontId="24" fillId="0" borderId="0" xfId="0" applyFont="1" applyProtection="1">
      <protection locked="0"/>
    </xf>
    <xf numFmtId="0" fontId="24" fillId="0" borderId="0" xfId="0" applyFont="1" applyAlignment="1" applyProtection="1">
      <alignment horizontal="center"/>
      <protection locked="0"/>
    </xf>
    <xf numFmtId="1" fontId="4" fillId="6" borderId="8" xfId="0" applyNumberFormat="1" applyFont="1" applyFill="1" applyBorder="1" applyAlignment="1" applyProtection="1">
      <alignment vertical="center"/>
      <protection locked="0"/>
    </xf>
    <xf numFmtId="1" fontId="4" fillId="6" borderId="8" xfId="0" applyNumberFormat="1" applyFont="1" applyFill="1" applyBorder="1" applyProtection="1"/>
    <xf numFmtId="0" fontId="24" fillId="0" borderId="8" xfId="0" applyFont="1" applyFill="1" applyBorder="1" applyAlignment="1">
      <alignment vertical="center" wrapText="1"/>
    </xf>
    <xf numFmtId="0" fontId="39" fillId="16" borderId="8" xfId="3" applyFont="1" applyFill="1" applyBorder="1" applyAlignment="1" applyProtection="1">
      <alignment horizontal="center"/>
      <protection locked="0"/>
    </xf>
    <xf numFmtId="176" fontId="0" fillId="15" borderId="8" xfId="0" applyNumberFormat="1" applyFill="1" applyBorder="1"/>
    <xf numFmtId="0" fontId="29" fillId="0" borderId="0" xfId="0" applyFont="1" applyAlignment="1">
      <alignment horizontal="center" vertical="center"/>
    </xf>
    <xf numFmtId="0" fontId="4" fillId="0" borderId="0" xfId="0" applyFont="1" applyAlignment="1">
      <alignment horizontal="center" vertical="center"/>
    </xf>
    <xf numFmtId="49" fontId="34" fillId="16" borderId="9" xfId="3" applyNumberFormat="1" applyFont="1" applyFill="1" applyBorder="1" applyAlignment="1" applyProtection="1">
      <alignment horizontal="center"/>
      <protection locked="0"/>
    </xf>
    <xf numFmtId="49" fontId="35" fillId="16" borderId="55" xfId="3" applyNumberFormat="1" applyFont="1" applyFill="1" applyBorder="1" applyAlignment="1" applyProtection="1">
      <alignment horizontal="center"/>
      <protection locked="0"/>
    </xf>
    <xf numFmtId="49" fontId="35" fillId="16" borderId="23" xfId="3" applyNumberFormat="1" applyFont="1" applyFill="1" applyBorder="1" applyAlignment="1" applyProtection="1">
      <alignment horizontal="center"/>
      <protection locked="0"/>
    </xf>
    <xf numFmtId="0" fontId="37" fillId="16" borderId="9" xfId="3" applyFont="1" applyFill="1" applyBorder="1" applyAlignment="1" applyProtection="1">
      <alignment horizontal="center"/>
      <protection locked="0"/>
    </xf>
    <xf numFmtId="0" fontId="37" fillId="16" borderId="55" xfId="3" applyFont="1" applyFill="1" applyBorder="1" applyAlignment="1" applyProtection="1">
      <alignment horizontal="center"/>
      <protection locked="0"/>
    </xf>
    <xf numFmtId="0" fontId="37" fillId="16" borderId="23" xfId="3" applyFont="1" applyFill="1" applyBorder="1" applyAlignment="1" applyProtection="1">
      <alignment horizontal="center"/>
      <protection locked="0"/>
    </xf>
    <xf numFmtId="0" fontId="37" fillId="9" borderId="9" xfId="3" applyFont="1" applyFill="1" applyBorder="1" applyAlignment="1" applyProtection="1">
      <alignment horizontal="center"/>
    </xf>
    <xf numFmtId="0" fontId="37" fillId="9" borderId="55" xfId="3" applyFont="1" applyFill="1" applyBorder="1" applyAlignment="1" applyProtection="1">
      <alignment horizontal="center"/>
    </xf>
    <xf numFmtId="0" fontId="37" fillId="9" borderId="23" xfId="3" applyFont="1" applyFill="1" applyBorder="1" applyAlignment="1" applyProtection="1">
      <alignment horizontal="center"/>
    </xf>
    <xf numFmtId="0" fontId="38" fillId="7" borderId="45" xfId="3" applyFont="1" applyFill="1" applyBorder="1" applyAlignment="1" applyProtection="1">
      <alignment horizontal="center"/>
    </xf>
    <xf numFmtId="0" fontId="39" fillId="7" borderId="60" xfId="3" applyFont="1" applyFill="1" applyBorder="1" applyAlignment="1" applyProtection="1">
      <alignment horizontal="center"/>
    </xf>
    <xf numFmtId="0" fontId="39" fillId="7" borderId="61" xfId="3" applyFont="1" applyFill="1" applyBorder="1" applyAlignment="1" applyProtection="1">
      <alignment horizontal="center"/>
    </xf>
    <xf numFmtId="0" fontId="38" fillId="7" borderId="62" xfId="3" applyFont="1" applyFill="1" applyBorder="1" applyAlignment="1" applyProtection="1">
      <alignment horizontal="center"/>
    </xf>
    <xf numFmtId="0" fontId="36" fillId="7" borderId="52" xfId="3" applyFont="1" applyFill="1" applyBorder="1" applyAlignment="1" applyProtection="1">
      <alignment horizontal="center"/>
    </xf>
    <xf numFmtId="0" fontId="36" fillId="7" borderId="54" xfId="3" applyFont="1" applyFill="1" applyBorder="1" applyAlignment="1" applyProtection="1">
      <alignment horizontal="center"/>
    </xf>
    <xf numFmtId="0" fontId="37" fillId="8" borderId="46" xfId="3" applyFont="1" applyFill="1" applyBorder="1" applyAlignment="1" applyProtection="1">
      <alignment horizontal="center"/>
    </xf>
    <xf numFmtId="0" fontId="37" fillId="8" borderId="57" xfId="3" applyFont="1" applyFill="1" applyBorder="1" applyAlignment="1" applyProtection="1">
      <alignment horizontal="center"/>
    </xf>
    <xf numFmtId="0" fontId="37" fillId="8" borderId="50" xfId="3" applyFont="1" applyFill="1" applyBorder="1" applyAlignment="1" applyProtection="1">
      <alignment horizontal="center"/>
    </xf>
    <xf numFmtId="0" fontId="37" fillId="10" borderId="9" xfId="3" applyFont="1" applyFill="1" applyBorder="1" applyAlignment="1" applyProtection="1">
      <alignment horizontal="center"/>
    </xf>
    <xf numFmtId="0" fontId="37" fillId="10" borderId="55" xfId="3" applyFont="1" applyFill="1" applyBorder="1" applyAlignment="1" applyProtection="1">
      <alignment horizontal="center"/>
    </xf>
    <xf numFmtId="0" fontId="37" fillId="10" borderId="23" xfId="3" applyFont="1" applyFill="1" applyBorder="1" applyAlignment="1" applyProtection="1">
      <alignment horizontal="center"/>
    </xf>
    <xf numFmtId="0" fontId="38" fillId="7" borderId="9" xfId="3" applyFont="1" applyFill="1" applyBorder="1" applyAlignment="1" applyProtection="1">
      <alignment horizontal="center"/>
    </xf>
    <xf numFmtId="0" fontId="38" fillId="7" borderId="55" xfId="3" applyFont="1" applyFill="1" applyBorder="1" applyAlignment="1" applyProtection="1">
      <alignment horizontal="center"/>
    </xf>
    <xf numFmtId="0" fontId="38" fillId="7" borderId="23" xfId="3" applyFont="1" applyFill="1" applyBorder="1" applyAlignment="1" applyProtection="1">
      <alignment horizontal="center"/>
    </xf>
    <xf numFmtId="0" fontId="38" fillId="9" borderId="8" xfId="3" applyFont="1" applyFill="1" applyBorder="1" applyAlignment="1" applyProtection="1">
      <alignment horizontal="center"/>
    </xf>
    <xf numFmtId="0" fontId="48" fillId="4" borderId="62" xfId="3" applyFont="1" applyFill="1" applyBorder="1" applyAlignment="1" applyProtection="1">
      <alignment horizontal="center"/>
    </xf>
    <xf numFmtId="0" fontId="48" fillId="4" borderId="52" xfId="3" applyFont="1" applyFill="1" applyBorder="1" applyAlignment="1" applyProtection="1">
      <alignment horizontal="center"/>
    </xf>
    <xf numFmtId="0" fontId="48" fillId="4" borderId="54" xfId="3" applyFont="1" applyFill="1" applyBorder="1" applyAlignment="1" applyProtection="1">
      <alignment horizontal="center"/>
    </xf>
    <xf numFmtId="0" fontId="49" fillId="10" borderId="45" xfId="3" applyFont="1" applyFill="1" applyBorder="1" applyAlignment="1" applyProtection="1">
      <alignment horizontal="center"/>
    </xf>
    <xf numFmtId="0" fontId="49" fillId="10" borderId="60" xfId="3" applyFont="1" applyFill="1" applyBorder="1" applyAlignment="1" applyProtection="1">
      <alignment horizontal="center"/>
    </xf>
    <xf numFmtId="0" fontId="49" fillId="10" borderId="61" xfId="3" applyFont="1" applyFill="1" applyBorder="1" applyAlignment="1" applyProtection="1">
      <alignment horizontal="center"/>
    </xf>
    <xf numFmtId="0" fontId="49" fillId="10" borderId="6" xfId="3" applyFont="1" applyFill="1" applyBorder="1" applyAlignment="1" applyProtection="1">
      <alignment horizontal="center"/>
    </xf>
    <xf numFmtId="0" fontId="49" fillId="10" borderId="62" xfId="3" applyFont="1" applyFill="1" applyBorder="1" applyAlignment="1" applyProtection="1">
      <alignment horizontal="center"/>
    </xf>
    <xf numFmtId="0" fontId="49" fillId="10" borderId="52" xfId="3" applyFont="1" applyFill="1" applyBorder="1" applyAlignment="1" applyProtection="1">
      <alignment horizontal="center"/>
    </xf>
    <xf numFmtId="0" fontId="49" fillId="10" borderId="54" xfId="3" applyFont="1" applyFill="1" applyBorder="1" applyAlignment="1" applyProtection="1">
      <alignment horizontal="center"/>
    </xf>
    <xf numFmtId="49" fontId="5" fillId="6" borderId="9" xfId="0" applyNumberFormat="1" applyFont="1" applyFill="1" applyBorder="1" applyAlignment="1" applyProtection="1">
      <alignment vertical="center" wrapText="1"/>
      <protection locked="0"/>
    </xf>
    <xf numFmtId="0" fontId="5" fillId="0" borderId="55" xfId="0" applyFont="1" applyBorder="1" applyAlignment="1" applyProtection="1">
      <alignment vertical="center" wrapText="1"/>
      <protection locked="0"/>
    </xf>
    <xf numFmtId="0" fontId="5" fillId="0" borderId="23" xfId="0" applyFont="1" applyBorder="1" applyAlignment="1" applyProtection="1">
      <alignment vertical="center" wrapText="1"/>
      <protection locked="0"/>
    </xf>
    <xf numFmtId="0" fontId="4" fillId="4" borderId="8" xfId="0" applyFont="1" applyFill="1" applyBorder="1" applyAlignment="1" applyProtection="1">
      <alignment horizontal="center" vertical="center"/>
    </xf>
    <xf numFmtId="0" fontId="24" fillId="0" borderId="0" xfId="0" applyFont="1" applyAlignment="1">
      <alignment horizontal="center"/>
    </xf>
    <xf numFmtId="0" fontId="2" fillId="0" borderId="65" xfId="0" applyFont="1" applyBorder="1" applyAlignment="1" applyProtection="1">
      <alignment horizontal="center" vertical="center" wrapText="1"/>
    </xf>
    <xf numFmtId="0" fontId="2" fillId="0" borderId="66" xfId="0" applyFont="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17"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33"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9" fillId="0" borderId="8"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10" fillId="0" borderId="9" xfId="0" applyFont="1" applyFill="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8" xfId="0" applyFont="1" applyBorder="1" applyAlignment="1" applyProtection="1">
      <alignment vertical="center"/>
    </xf>
    <xf numFmtId="0" fontId="6" fillId="0" borderId="9" xfId="0" applyFont="1" applyBorder="1" applyAlignment="1" applyProtection="1">
      <alignment vertical="center"/>
    </xf>
    <xf numFmtId="0" fontId="2" fillId="0" borderId="9" xfId="0" applyFont="1" applyBorder="1" applyAlignment="1" applyProtection="1">
      <alignment horizontal="left" vertical="center" wrapText="1" indent="1"/>
    </xf>
    <xf numFmtId="0" fontId="2" fillId="0" borderId="55" xfId="0" applyFont="1" applyBorder="1" applyAlignment="1" applyProtection="1">
      <alignment horizontal="left" vertical="center" wrapText="1" indent="1"/>
    </xf>
    <xf numFmtId="0" fontId="4" fillId="7" borderId="8" xfId="0" applyFont="1" applyFill="1" applyBorder="1" applyAlignment="1" applyProtection="1">
      <alignment horizontal="center" vertical="center" wrapText="1"/>
    </xf>
    <xf numFmtId="0" fontId="2" fillId="10" borderId="11" xfId="0" applyFont="1" applyFill="1" applyBorder="1" applyAlignment="1" applyProtection="1">
      <alignment horizontal="center" vertical="center" textRotation="255" wrapText="1"/>
    </xf>
    <xf numFmtId="0" fontId="2" fillId="10" borderId="43" xfId="0" applyFont="1" applyFill="1" applyBorder="1" applyAlignment="1" applyProtection="1">
      <alignment horizontal="center" vertical="center" textRotation="255" wrapText="1"/>
    </xf>
    <xf numFmtId="0" fontId="2" fillId="10" borderId="36" xfId="0" applyFont="1" applyFill="1" applyBorder="1" applyAlignment="1" applyProtection="1">
      <alignment horizontal="center" vertical="center" textRotation="255" wrapText="1"/>
    </xf>
    <xf numFmtId="0" fontId="2" fillId="0" borderId="8" xfId="0" applyFont="1" applyBorder="1" applyAlignment="1" applyProtection="1">
      <alignment vertical="center" wrapText="1"/>
    </xf>
    <xf numFmtId="0" fontId="2" fillId="0" borderId="63" xfId="0" applyFont="1" applyBorder="1" applyAlignment="1" applyProtection="1">
      <alignment horizontal="center" vertical="center" wrapText="1"/>
    </xf>
    <xf numFmtId="0" fontId="2" fillId="0" borderId="64"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0" fontId="2" fillId="0" borderId="8" xfId="0" applyFont="1" applyBorder="1" applyAlignment="1" applyProtection="1">
      <alignment horizontal="right" vertical="center" indent="1"/>
    </xf>
    <xf numFmtId="49" fontId="5" fillId="6" borderId="9" xfId="0" applyNumberFormat="1" applyFont="1" applyFill="1" applyBorder="1" applyAlignment="1" applyProtection="1">
      <alignment vertical="center" wrapText="1"/>
    </xf>
    <xf numFmtId="0" fontId="5" fillId="0" borderId="55" xfId="0" applyFont="1" applyBorder="1" applyAlignment="1" applyProtection="1">
      <alignment vertical="center" wrapText="1"/>
    </xf>
    <xf numFmtId="0" fontId="5" fillId="0" borderId="23" xfId="0" applyFont="1" applyBorder="1" applyAlignment="1" applyProtection="1">
      <alignment vertical="center" wrapText="1"/>
    </xf>
    <xf numFmtId="177" fontId="2" fillId="0" borderId="8" xfId="0" applyNumberFormat="1"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4" fillId="7" borderId="9" xfId="0" applyFont="1" applyFill="1" applyBorder="1" applyAlignment="1" applyProtection="1">
      <alignment horizontal="center" vertical="center" wrapText="1"/>
    </xf>
    <xf numFmtId="0" fontId="4" fillId="7" borderId="55" xfId="0" applyFont="1" applyFill="1" applyBorder="1" applyAlignment="1" applyProtection="1">
      <alignment horizontal="center" vertical="center" wrapText="1"/>
    </xf>
    <xf numFmtId="0" fontId="4" fillId="7" borderId="23" xfId="0" applyFont="1" applyFill="1" applyBorder="1" applyAlignment="1" applyProtection="1">
      <alignment horizontal="center" vertical="center" wrapText="1"/>
    </xf>
    <xf numFmtId="0" fontId="11" fillId="0" borderId="67" xfId="0" applyFont="1" applyFill="1" applyBorder="1" applyAlignment="1" applyProtection="1">
      <alignment vertical="center" wrapText="1"/>
    </xf>
    <xf numFmtId="0" fontId="6" fillId="0" borderId="52" xfId="0" applyFont="1" applyBorder="1" applyAlignment="1" applyProtection="1">
      <alignment vertical="center" wrapText="1"/>
    </xf>
    <xf numFmtId="0" fontId="6" fillId="0" borderId="58" xfId="0" applyFont="1" applyBorder="1" applyAlignment="1" applyProtection="1">
      <alignment vertical="center" wrapText="1"/>
    </xf>
    <xf numFmtId="0" fontId="2" fillId="0" borderId="53" xfId="0" applyFont="1" applyBorder="1" applyAlignment="1" applyProtection="1">
      <alignment horizontal="center" vertical="center" wrapText="1"/>
    </xf>
    <xf numFmtId="0" fontId="6" fillId="0" borderId="66" xfId="0" applyFont="1" applyBorder="1" applyAlignment="1" applyProtection="1">
      <alignment horizontal="center" vertical="center" wrapText="1"/>
    </xf>
    <xf numFmtId="0" fontId="6" fillId="0" borderId="65" xfId="0" applyFont="1" applyBorder="1" applyAlignment="1" applyProtection="1">
      <alignment horizontal="center" vertical="center" wrapText="1"/>
    </xf>
    <xf numFmtId="0" fontId="6" fillId="0" borderId="53" xfId="0" applyFont="1" applyBorder="1" applyAlignment="1" applyProtection="1">
      <alignment horizontal="center" vertical="center" wrapText="1"/>
    </xf>
    <xf numFmtId="0" fontId="2" fillId="7" borderId="9" xfId="0" applyFont="1" applyFill="1" applyBorder="1" applyAlignment="1" applyProtection="1">
      <alignment horizontal="center" vertical="center" wrapText="1"/>
    </xf>
    <xf numFmtId="0" fontId="6" fillId="7" borderId="55" xfId="0" applyFont="1" applyFill="1" applyBorder="1" applyAlignment="1" applyProtection="1">
      <alignment horizontal="center" vertical="center" wrapText="1"/>
    </xf>
    <xf numFmtId="0" fontId="6" fillId="7" borderId="23" xfId="0" applyFont="1" applyFill="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0" borderId="28" xfId="0" applyFont="1" applyBorder="1" applyAlignment="1" applyProtection="1">
      <alignment horizontal="center" vertical="center" wrapText="1"/>
    </xf>
    <xf numFmtId="0" fontId="6" fillId="0" borderId="68" xfId="0" applyFont="1" applyBorder="1" applyAlignment="1" applyProtection="1">
      <alignment horizontal="center" vertical="center" wrapText="1"/>
    </xf>
    <xf numFmtId="0" fontId="6" fillId="0" borderId="57" xfId="0" applyFont="1" applyBorder="1" applyAlignment="1" applyProtection="1">
      <alignment horizontal="center" vertical="center" wrapText="1"/>
    </xf>
    <xf numFmtId="0" fontId="6" fillId="0" borderId="69"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4" fontId="2" fillId="0" borderId="4" xfId="0" applyNumberFormat="1" applyFont="1" applyBorder="1" applyAlignment="1" applyProtection="1">
      <alignment horizontal="center" vertical="center" wrapText="1"/>
    </xf>
    <xf numFmtId="0" fontId="6" fillId="0" borderId="73"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4" fontId="2" fillId="0" borderId="38" xfId="0" applyNumberFormat="1" applyFont="1" applyBorder="1" applyAlignment="1" applyProtection="1">
      <alignment horizontal="right" vertical="center" wrapText="1"/>
    </xf>
    <xf numFmtId="0" fontId="6" fillId="0" borderId="49" xfId="0" applyFont="1" applyBorder="1" applyAlignment="1" applyProtection="1">
      <alignment horizontal="right" vertical="center" wrapText="1"/>
    </xf>
    <xf numFmtId="0" fontId="2" fillId="0" borderId="70" xfId="0" applyFont="1" applyBorder="1" applyAlignment="1" applyProtection="1">
      <alignment horizontal="center" vertical="center" wrapText="1"/>
    </xf>
    <xf numFmtId="0" fontId="6" fillId="0" borderId="43" xfId="0" applyFont="1" applyBorder="1" applyAlignment="1" applyProtection="1">
      <alignment horizontal="center" vertical="center" wrapText="1"/>
    </xf>
    <xf numFmtId="0" fontId="6" fillId="0" borderId="71" xfId="0" applyFont="1" applyBorder="1" applyAlignment="1" applyProtection="1">
      <alignment horizontal="center" vertical="center" wrapText="1"/>
    </xf>
    <xf numFmtId="0" fontId="2" fillId="0" borderId="39" xfId="0" applyFont="1" applyBorder="1" applyAlignment="1" applyProtection="1">
      <alignment horizontal="center" vertical="center" wrapText="1"/>
    </xf>
    <xf numFmtId="0" fontId="6" fillId="0" borderId="72"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70" xfId="0" applyFont="1" applyBorder="1" applyAlignment="1" applyProtection="1">
      <alignment horizontal="center" vertical="center" wrapText="1"/>
    </xf>
    <xf numFmtId="0" fontId="6" fillId="0" borderId="7"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70"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6" fillId="0" borderId="71" xfId="0" applyFont="1" applyBorder="1" applyAlignment="1" applyProtection="1">
      <alignment horizontal="center" vertical="center" wrapText="1"/>
      <protection locked="0"/>
    </xf>
    <xf numFmtId="4" fontId="6" fillId="0" borderId="9" xfId="0" applyNumberFormat="1" applyFont="1" applyBorder="1" applyAlignment="1" applyProtection="1">
      <alignment vertical="center" wrapText="1"/>
    </xf>
    <xf numFmtId="4" fontId="6" fillId="0" borderId="55" xfId="0" applyNumberFormat="1" applyFont="1" applyBorder="1" applyAlignment="1" applyProtection="1">
      <alignment vertical="center" wrapText="1"/>
    </xf>
    <xf numFmtId="4" fontId="6" fillId="0" borderId="23" xfId="0" applyNumberFormat="1" applyFont="1" applyBorder="1" applyAlignment="1" applyProtection="1">
      <alignment vertical="center" wrapText="1"/>
    </xf>
    <xf numFmtId="0" fontId="6" fillId="0" borderId="39" xfId="0" applyFont="1" applyBorder="1" applyAlignment="1" applyProtection="1">
      <alignment horizontal="center" vertical="center" wrapText="1"/>
      <protection locked="0"/>
    </xf>
    <xf numFmtId="0" fontId="6" fillId="0" borderId="72"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4" fontId="2" fillId="0" borderId="0" xfId="0" applyNumberFormat="1" applyFont="1" applyBorder="1" applyAlignment="1" applyProtection="1">
      <alignment horizontal="right" vertical="center" wrapText="1"/>
    </xf>
    <xf numFmtId="4" fontId="2" fillId="0" borderId="0" xfId="0" applyNumberFormat="1" applyFont="1" applyBorder="1" applyAlignment="1" applyProtection="1">
      <alignment horizontal="center" vertical="center" wrapText="1"/>
    </xf>
    <xf numFmtId="4" fontId="2" fillId="0" borderId="49" xfId="0" applyNumberFormat="1" applyFont="1" applyBorder="1" applyAlignment="1" applyProtection="1">
      <alignment horizontal="center" vertical="center" wrapText="1"/>
    </xf>
    <xf numFmtId="4" fontId="2" fillId="0" borderId="73" xfId="0" applyNumberFormat="1" applyFont="1" applyBorder="1" applyAlignment="1" applyProtection="1">
      <alignment horizontal="center" vertical="center" wrapText="1"/>
    </xf>
    <xf numFmtId="4" fontId="2" fillId="0" borderId="12" xfId="0" applyNumberFormat="1"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2" fillId="7" borderId="9" xfId="0" applyFont="1" applyFill="1" applyBorder="1" applyAlignment="1" applyProtection="1">
      <alignment vertical="center" wrapText="1"/>
    </xf>
    <xf numFmtId="0" fontId="2" fillId="7" borderId="55" xfId="0" applyFont="1" applyFill="1" applyBorder="1" applyAlignment="1" applyProtection="1">
      <alignment vertical="center" wrapText="1"/>
    </xf>
    <xf numFmtId="0" fontId="2" fillId="7" borderId="23" xfId="0" applyFont="1" applyFill="1" applyBorder="1" applyAlignment="1" applyProtection="1">
      <alignment vertical="center" wrapText="1"/>
    </xf>
    <xf numFmtId="0" fontId="24" fillId="0" borderId="27" xfId="0" applyFont="1" applyBorder="1" applyAlignment="1" applyProtection="1">
      <alignment horizontal="right" vertical="center"/>
    </xf>
    <xf numFmtId="0" fontId="24" fillId="0" borderId="56" xfId="0" applyFont="1" applyBorder="1" applyAlignment="1" applyProtection="1">
      <alignment horizontal="right" vertical="center"/>
    </xf>
    <xf numFmtId="0" fontId="24" fillId="0" borderId="0" xfId="0" applyFont="1" applyBorder="1" applyAlignment="1" applyProtection="1">
      <alignment horizontal="right" vertical="center"/>
    </xf>
    <xf numFmtId="0" fontId="24" fillId="0" borderId="49" xfId="0" applyFont="1" applyBorder="1" applyAlignment="1" applyProtection="1">
      <alignment horizontal="right" vertical="center"/>
    </xf>
    <xf numFmtId="0" fontId="24" fillId="0" borderId="38" xfId="0" applyFont="1" applyBorder="1" applyAlignment="1" applyProtection="1">
      <alignment horizontal="right" vertical="center" wrapText="1"/>
    </xf>
    <xf numFmtId="0" fontId="24" fillId="0" borderId="0" xfId="0" applyFont="1" applyBorder="1" applyAlignment="1" applyProtection="1">
      <alignment horizontal="right" vertical="center" wrapText="1"/>
    </xf>
    <xf numFmtId="0" fontId="0" fillId="0" borderId="49" xfId="0" applyBorder="1" applyAlignment="1" applyProtection="1">
      <alignment horizontal="right" vertical="center" wrapText="1"/>
    </xf>
    <xf numFmtId="0" fontId="24" fillId="0" borderId="0" xfId="0" applyFont="1" applyBorder="1" applyAlignment="1" applyProtection="1">
      <alignment horizontal="center" vertical="center" wrapText="1"/>
    </xf>
    <xf numFmtId="0" fontId="0" fillId="0" borderId="0" xfId="0" applyAlignment="1" applyProtection="1">
      <alignment horizontal="center" vertical="center" wrapText="1"/>
    </xf>
    <xf numFmtId="0" fontId="2" fillId="0" borderId="4" xfId="0" applyFont="1" applyBorder="1" applyAlignment="1" applyProtection="1">
      <alignment horizontal="center" vertical="center" wrapText="1"/>
    </xf>
    <xf numFmtId="0" fontId="23" fillId="11" borderId="0" xfId="0" applyFont="1" applyFill="1" applyBorder="1" applyAlignment="1" applyProtection="1">
      <alignment horizontal="center" vertical="center" wrapText="1"/>
    </xf>
    <xf numFmtId="0" fontId="7" fillId="0" borderId="9" xfId="0" applyFont="1" applyBorder="1" applyAlignment="1" applyProtection="1">
      <alignment vertical="center" wrapText="1"/>
    </xf>
    <xf numFmtId="0" fontId="7" fillId="0" borderId="55" xfId="0" applyFont="1" applyBorder="1" applyAlignment="1" applyProtection="1">
      <alignment vertical="center" wrapText="1"/>
    </xf>
    <xf numFmtId="0" fontId="7" fillId="0" borderId="23" xfId="0" applyFont="1" applyBorder="1" applyAlignment="1" applyProtection="1">
      <alignment vertical="center" wrapText="1"/>
    </xf>
    <xf numFmtId="0" fontId="20" fillId="7" borderId="9" xfId="0" applyFont="1" applyFill="1" applyBorder="1" applyAlignment="1" applyProtection="1">
      <alignment horizontal="center" vertical="center" wrapText="1"/>
    </xf>
    <xf numFmtId="0" fontId="20" fillId="7" borderId="55" xfId="0" applyFont="1" applyFill="1" applyBorder="1" applyAlignment="1" applyProtection="1">
      <alignment horizontal="center" vertical="center" wrapText="1"/>
    </xf>
    <xf numFmtId="0" fontId="20" fillId="7" borderId="23" xfId="0" applyFont="1" applyFill="1" applyBorder="1" applyAlignment="1" applyProtection="1">
      <alignment horizontal="center" vertical="center" wrapText="1"/>
    </xf>
    <xf numFmtId="0" fontId="7" fillId="0" borderId="45" xfId="0" applyFont="1" applyBorder="1" applyAlignment="1" applyProtection="1">
      <alignment vertical="center" wrapText="1"/>
    </xf>
    <xf numFmtId="0" fontId="7" fillId="0" borderId="61" xfId="0" applyFont="1" applyBorder="1" applyAlignment="1" applyProtection="1">
      <alignment vertical="center" wrapText="1"/>
    </xf>
    <xf numFmtId="0" fontId="2" fillId="0" borderId="23"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73"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37" xfId="0" applyFont="1" applyBorder="1" applyAlignment="1" applyProtection="1">
      <alignment vertical="center" wrapText="1"/>
    </xf>
    <xf numFmtId="0" fontId="7" fillId="0" borderId="56" xfId="0" applyFont="1" applyBorder="1" applyAlignment="1" applyProtection="1">
      <alignment vertical="center" wrapText="1"/>
    </xf>
    <xf numFmtId="0" fontId="7" fillId="0" borderId="38" xfId="0" applyFont="1" applyBorder="1" applyAlignment="1" applyProtection="1">
      <alignment vertical="center" wrapText="1"/>
    </xf>
    <xf numFmtId="0" fontId="7" fillId="0" borderId="49" xfId="0" applyFont="1" applyBorder="1" applyAlignment="1" applyProtection="1">
      <alignment vertical="center" wrapText="1"/>
    </xf>
    <xf numFmtId="0" fontId="7" fillId="0" borderId="26" xfId="0" applyFont="1" applyBorder="1" applyAlignment="1" applyProtection="1">
      <alignment vertical="center" wrapText="1"/>
    </xf>
    <xf numFmtId="0" fontId="7" fillId="0" borderId="13" xfId="0" applyFont="1" applyBorder="1" applyAlignment="1" applyProtection="1">
      <alignment vertical="center" wrapText="1"/>
    </xf>
    <xf numFmtId="0" fontId="7" fillId="0" borderId="44" xfId="0" applyFont="1" applyBorder="1" applyAlignment="1" applyProtection="1">
      <alignment vertical="center" wrapText="1"/>
    </xf>
    <xf numFmtId="0" fontId="7" fillId="0" borderId="51" xfId="0" applyFont="1" applyBorder="1" applyAlignment="1" applyProtection="1">
      <alignment vertical="center" wrapText="1"/>
    </xf>
    <xf numFmtId="0" fontId="4" fillId="7" borderId="38" xfId="0" applyFont="1" applyFill="1" applyBorder="1" applyAlignment="1" applyProtection="1">
      <alignment horizontal="center" vertical="center" wrapText="1"/>
    </xf>
    <xf numFmtId="0" fontId="4" fillId="7" borderId="0" xfId="0" applyFont="1" applyFill="1" applyBorder="1" applyAlignment="1" applyProtection="1">
      <alignment horizontal="center" vertical="center" wrapText="1"/>
    </xf>
    <xf numFmtId="0" fontId="2" fillId="0" borderId="37" xfId="0" applyFont="1" applyBorder="1" applyAlignment="1" applyProtection="1">
      <alignment horizontal="center" vertical="center" wrapText="1"/>
    </xf>
    <xf numFmtId="0" fontId="6" fillId="0" borderId="38"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8" fillId="0" borderId="9" xfId="0" applyFont="1" applyFill="1" applyBorder="1" applyAlignment="1" applyProtection="1">
      <alignment horizontal="center" vertical="center"/>
    </xf>
    <xf numFmtId="0" fontId="6" fillId="0" borderId="9" xfId="0" applyFont="1" applyBorder="1" applyAlignment="1" applyProtection="1">
      <alignment horizontal="center" vertical="center"/>
    </xf>
    <xf numFmtId="0" fontId="6" fillId="0" borderId="21" xfId="0" applyFont="1" applyBorder="1" applyAlignment="1" applyProtection="1">
      <alignment horizontal="center" vertical="center" wrapText="1"/>
    </xf>
    <xf numFmtId="0" fontId="6" fillId="0" borderId="32"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21" fillId="7" borderId="55" xfId="0" applyFont="1" applyFill="1" applyBorder="1" applyAlignment="1" applyProtection="1">
      <alignment horizontal="center" vertical="center" wrapText="1"/>
    </xf>
    <xf numFmtId="0" fontId="21" fillId="7" borderId="23" xfId="0" applyFont="1" applyFill="1" applyBorder="1" applyAlignment="1" applyProtection="1">
      <alignment horizontal="center" vertical="center" wrapText="1"/>
    </xf>
    <xf numFmtId="0" fontId="2" fillId="0" borderId="74"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43" fontId="2" fillId="0" borderId="74" xfId="1" applyFont="1" applyFill="1" applyBorder="1" applyAlignment="1" applyProtection="1">
      <alignment horizontal="center" vertical="center" wrapText="1"/>
    </xf>
    <xf numFmtId="0" fontId="9" fillId="0" borderId="8" xfId="0" applyFont="1" applyBorder="1" applyAlignment="1" applyProtection="1">
      <alignment horizontal="center" vertical="center" wrapText="1"/>
    </xf>
    <xf numFmtId="0" fontId="10" fillId="0" borderId="9" xfId="0" applyFont="1" applyFill="1" applyBorder="1" applyAlignment="1" applyProtection="1">
      <alignment horizontal="center" vertical="center"/>
    </xf>
    <xf numFmtId="0" fontId="2" fillId="0" borderId="27" xfId="0" applyFont="1" applyBorder="1" applyAlignment="1" applyProtection="1">
      <alignment horizontal="center" vertical="center" wrapText="1"/>
    </xf>
    <xf numFmtId="0" fontId="6" fillId="0" borderId="56" xfId="0"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0" fontId="6" fillId="0" borderId="46" xfId="0" applyFont="1" applyBorder="1" applyAlignment="1" applyProtection="1">
      <alignment horizontal="center" vertical="center" wrapText="1"/>
    </xf>
  </cellXfs>
  <cellStyles count="4">
    <cellStyle name="Migliaia" xfId="1" builtinId="3"/>
    <cellStyle name="Migliaia [0]" xfId="2" builtinId="6"/>
    <cellStyle name="Normale" xfId="0" builtinId="0"/>
    <cellStyle name="Normale_Format Analisi di Bilancio" xfId="3"/>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2286000</xdr:colOff>
      <xdr:row>239</xdr:row>
      <xdr:rowOff>12700</xdr:rowOff>
    </xdr:from>
    <xdr:to>
      <xdr:col>0</xdr:col>
      <xdr:colOff>2863850</xdr:colOff>
      <xdr:row>239</xdr:row>
      <xdr:rowOff>120650</xdr:rowOff>
    </xdr:to>
    <xdr:sp macro="" textlink="">
      <xdr:nvSpPr>
        <xdr:cNvPr id="5291" name="AutoShape 1">
          <a:extLst>
            <a:ext uri="{FF2B5EF4-FFF2-40B4-BE49-F238E27FC236}">
              <a16:creationId xmlns:a16="http://schemas.microsoft.com/office/drawing/2014/main" id="{297D919B-82D2-4096-B242-5081C457C47B}"/>
            </a:ext>
          </a:extLst>
        </xdr:cNvPr>
        <xdr:cNvSpPr>
          <a:spLocks noChangeArrowheads="1"/>
        </xdr:cNvSpPr>
      </xdr:nvSpPr>
      <xdr:spPr bwMode="auto">
        <a:xfrm>
          <a:off x="2286000" y="34359850"/>
          <a:ext cx="577850" cy="107950"/>
        </a:xfrm>
        <a:prstGeom prst="rightArrow">
          <a:avLst>
            <a:gd name="adj1" fmla="val 50000"/>
            <a:gd name="adj2" fmla="val 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158701</xdr:colOff>
      <xdr:row>1</xdr:row>
      <xdr:rowOff>200846</xdr:rowOff>
    </xdr:from>
    <xdr:to>
      <xdr:col>7</xdr:col>
      <xdr:colOff>429380</xdr:colOff>
      <xdr:row>1</xdr:row>
      <xdr:rowOff>1368917</xdr:rowOff>
    </xdr:to>
    <xdr:sp macro="" textlink="">
      <xdr:nvSpPr>
        <xdr:cNvPr id="3" name="Freccia circolare in giù 2">
          <a:extLst>
            <a:ext uri="{FF2B5EF4-FFF2-40B4-BE49-F238E27FC236}">
              <a16:creationId xmlns:a16="http://schemas.microsoft.com/office/drawing/2014/main" id="{C51E6F6F-34E1-4445-AF75-3DB4156B0CC9}"/>
            </a:ext>
          </a:extLst>
        </xdr:cNvPr>
        <xdr:cNvSpPr/>
      </xdr:nvSpPr>
      <xdr:spPr>
        <a:xfrm rot="20848273">
          <a:off x="4438601" y="896171"/>
          <a:ext cx="2963076" cy="1168071"/>
        </a:xfrm>
        <a:prstGeom prst="curvedDownArrow">
          <a:avLst>
            <a:gd name="adj1" fmla="val 25000"/>
            <a:gd name="adj2" fmla="val 46927"/>
            <a:gd name="adj3" fmla="val 25000"/>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it-IT"/>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524359</xdr:colOff>
      <xdr:row>13</xdr:row>
      <xdr:rowOff>234463</xdr:rowOff>
    </xdr:from>
    <xdr:to>
      <xdr:col>28</xdr:col>
      <xdr:colOff>968225</xdr:colOff>
      <xdr:row>21</xdr:row>
      <xdr:rowOff>18563</xdr:rowOff>
    </xdr:to>
    <xdr:sp macro="" textlink="">
      <xdr:nvSpPr>
        <xdr:cNvPr id="2" name="Freccia in giù 1">
          <a:extLst>
            <a:ext uri="{FF2B5EF4-FFF2-40B4-BE49-F238E27FC236}">
              <a16:creationId xmlns:a16="http://schemas.microsoft.com/office/drawing/2014/main" id="{C1B397BA-3072-4AA4-8D1C-8AB6694F020A}"/>
            </a:ext>
          </a:extLst>
        </xdr:cNvPr>
        <xdr:cNvSpPr/>
      </xdr:nvSpPr>
      <xdr:spPr>
        <a:xfrm>
          <a:off x="24387659" y="2739538"/>
          <a:ext cx="425111" cy="12382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it-IT"/>
        </a:p>
      </xdr:txBody>
    </xdr:sp>
    <xdr:clientData/>
  </xdr:twoCellAnchor>
  <xdr:twoCellAnchor>
    <xdr:from>
      <xdr:col>5</xdr:col>
      <xdr:colOff>66675</xdr:colOff>
      <xdr:row>17</xdr:row>
      <xdr:rowOff>19222</xdr:rowOff>
    </xdr:from>
    <xdr:to>
      <xdr:col>7</xdr:col>
      <xdr:colOff>1066693</xdr:colOff>
      <xdr:row>19</xdr:row>
      <xdr:rowOff>139533</xdr:rowOff>
    </xdr:to>
    <xdr:sp macro="" textlink="">
      <xdr:nvSpPr>
        <xdr:cNvPr id="4" name="Freccia in giù 3">
          <a:extLst>
            <a:ext uri="{FF2B5EF4-FFF2-40B4-BE49-F238E27FC236}">
              <a16:creationId xmlns:a16="http://schemas.microsoft.com/office/drawing/2014/main" id="{2D26AC5F-1C4B-4378-9AEC-0EE4B5965447}"/>
            </a:ext>
          </a:extLst>
        </xdr:cNvPr>
        <xdr:cNvSpPr/>
      </xdr:nvSpPr>
      <xdr:spPr>
        <a:xfrm rot="5400000">
          <a:off x="5961147" y="3008400"/>
          <a:ext cx="425111" cy="206040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it-IT"/>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5"/>
  <sheetViews>
    <sheetView tabSelected="1" topLeftCell="B1" workbookViewId="0">
      <selection activeCell="F7" sqref="F7"/>
    </sheetView>
  </sheetViews>
  <sheetFormatPr defaultColWidth="9.1796875" defaultRowHeight="11.5"/>
  <cols>
    <col min="1" max="1" width="4.26953125" style="239" customWidth="1"/>
    <col min="2" max="2" width="4.453125" style="239" customWidth="1"/>
    <col min="3" max="3" width="129.54296875" style="239" customWidth="1"/>
    <col min="4" max="16384" width="9.1796875" style="239"/>
  </cols>
  <sheetData>
    <row r="1" spans="1:3">
      <c r="A1" s="478" t="s">
        <v>190</v>
      </c>
      <c r="B1" s="478"/>
      <c r="C1" s="478"/>
    </row>
    <row r="2" spans="1:3">
      <c r="A2" s="478"/>
      <c r="B2" s="478"/>
      <c r="C2" s="478"/>
    </row>
    <row r="3" spans="1:3" ht="15.5">
      <c r="A3" s="479"/>
      <c r="B3" s="479"/>
      <c r="C3" s="479"/>
    </row>
    <row r="4" spans="1:3" ht="15.5">
      <c r="A4" s="240"/>
      <c r="B4" s="240"/>
      <c r="C4" s="241" t="s">
        <v>130</v>
      </c>
    </row>
    <row r="5" spans="1:3" ht="38.5">
      <c r="A5" s="242" t="s">
        <v>127</v>
      </c>
      <c r="B5" s="242"/>
      <c r="C5" s="243" t="s">
        <v>568</v>
      </c>
    </row>
    <row r="6" spans="1:3" ht="26">
      <c r="A6" s="242" t="s">
        <v>128</v>
      </c>
      <c r="B6" s="242"/>
      <c r="C6" s="243" t="s">
        <v>569</v>
      </c>
    </row>
    <row r="7" spans="1:3">
      <c r="A7" s="244"/>
      <c r="B7" s="244"/>
      <c r="C7" s="245"/>
    </row>
    <row r="8" spans="1:3" ht="29.25" customHeight="1">
      <c r="A8" s="242" t="s">
        <v>571</v>
      </c>
      <c r="B8" s="242"/>
      <c r="C8" s="243" t="s">
        <v>175</v>
      </c>
    </row>
    <row r="9" spans="1:3" ht="13">
      <c r="A9" s="242"/>
      <c r="B9" s="242">
        <v>1</v>
      </c>
      <c r="C9" s="475" t="s">
        <v>558</v>
      </c>
    </row>
    <row r="10" spans="1:3" ht="13">
      <c r="A10" s="242"/>
      <c r="B10" s="242">
        <v>2</v>
      </c>
      <c r="C10" s="475" t="s">
        <v>557</v>
      </c>
    </row>
    <row r="11" spans="1:3" ht="13">
      <c r="A11" s="242"/>
      <c r="B11" s="242">
        <v>3</v>
      </c>
      <c r="C11" s="475" t="s">
        <v>559</v>
      </c>
    </row>
    <row r="12" spans="1:3" ht="13">
      <c r="A12" s="242"/>
      <c r="B12" s="242">
        <v>4</v>
      </c>
      <c r="C12" s="475" t="s">
        <v>176</v>
      </c>
    </row>
    <row r="13" spans="1:3" ht="13">
      <c r="A13" s="242"/>
      <c r="B13" s="242">
        <v>5</v>
      </c>
      <c r="C13" s="475" t="s">
        <v>177</v>
      </c>
    </row>
    <row r="14" spans="1:3" ht="13">
      <c r="A14" s="242"/>
      <c r="B14" s="242">
        <v>6</v>
      </c>
      <c r="C14" s="475" t="s">
        <v>178</v>
      </c>
    </row>
    <row r="15" spans="1:3" ht="13">
      <c r="A15" s="242"/>
      <c r="B15" s="242">
        <v>7</v>
      </c>
      <c r="C15" s="475" t="s">
        <v>179</v>
      </c>
    </row>
    <row r="16" spans="1:3" ht="13">
      <c r="A16" s="242"/>
      <c r="B16" s="242">
        <v>8</v>
      </c>
      <c r="C16" s="475" t="s">
        <v>180</v>
      </c>
    </row>
    <row r="17" spans="1:3" ht="13">
      <c r="A17" s="242"/>
      <c r="B17" s="242">
        <v>9</v>
      </c>
      <c r="C17" s="475" t="s">
        <v>570</v>
      </c>
    </row>
    <row r="18" spans="1:3" ht="13">
      <c r="A18" s="242"/>
      <c r="B18" s="242">
        <v>10</v>
      </c>
      <c r="C18" s="475" t="s">
        <v>181</v>
      </c>
    </row>
    <row r="19" spans="1:3">
      <c r="A19" s="246"/>
      <c r="B19" s="246"/>
      <c r="C19" s="247"/>
    </row>
    <row r="20" spans="1:3">
      <c r="A20" s="246"/>
      <c r="B20" s="246"/>
      <c r="C20" s="247"/>
    </row>
    <row r="21" spans="1:3">
      <c r="A21" s="246"/>
      <c r="B21" s="246"/>
      <c r="C21" s="247"/>
    </row>
    <row r="22" spans="1:3">
      <c r="A22" s="246"/>
      <c r="B22" s="246"/>
      <c r="C22" s="247"/>
    </row>
    <row r="23" spans="1:3">
      <c r="A23" s="246"/>
      <c r="B23" s="246"/>
      <c r="C23" s="247"/>
    </row>
    <row r="24" spans="1:3">
      <c r="C24" s="247"/>
    </row>
    <row r="25" spans="1:3">
      <c r="C25" s="247"/>
    </row>
  </sheetData>
  <sheetProtection password="C65E" sheet="1"/>
  <mergeCells count="2">
    <mergeCell ref="A1:C2"/>
    <mergeCell ref="A3:C3"/>
  </mergeCells>
  <phoneticPr fontId="3" type="noConversion"/>
  <pageMargins left="0.75" right="0.75" top="1" bottom="1" header="0.5" footer="0.5"/>
  <pageSetup paperSize="9" scale="9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workbookViewId="0">
      <selection activeCell="C4" sqref="C4"/>
    </sheetView>
  </sheetViews>
  <sheetFormatPr defaultColWidth="9.1796875" defaultRowHeight="11.5"/>
  <cols>
    <col min="1" max="1" width="4.54296875" style="51" customWidth="1"/>
    <col min="2" max="2" width="38.81640625" style="51" customWidth="1"/>
    <col min="3" max="3" width="11.26953125" style="51" customWidth="1"/>
    <col min="4" max="4" width="25.1796875" style="51" customWidth="1"/>
    <col min="5" max="5" width="14.54296875" style="51" customWidth="1"/>
    <col min="6" max="6" width="7" style="51" customWidth="1"/>
    <col min="7" max="7" width="7.26953125" style="51" customWidth="1"/>
    <col min="8" max="8" width="67" style="51" customWidth="1"/>
    <col min="9" max="9" width="6.1796875" style="51" customWidth="1"/>
    <col min="10" max="16384" width="9.1796875" style="51"/>
  </cols>
  <sheetData>
    <row r="1" spans="1:13" ht="20">
      <c r="A1" s="16" t="s">
        <v>60</v>
      </c>
      <c r="B1" s="18"/>
      <c r="C1" s="547">
        <f>+bilanci!A1</f>
        <v>0</v>
      </c>
      <c r="D1" s="548"/>
      <c r="E1" s="548"/>
      <c r="F1" s="548"/>
      <c r="G1" s="548"/>
      <c r="H1" s="548"/>
      <c r="I1" s="549"/>
      <c r="J1" s="20"/>
      <c r="K1" s="20"/>
      <c r="L1" s="20"/>
      <c r="M1" s="20"/>
    </row>
    <row r="2" spans="1:13">
      <c r="A2" s="17"/>
      <c r="B2" s="17"/>
      <c r="C2" s="17"/>
      <c r="D2" s="17"/>
      <c r="E2" s="17"/>
      <c r="F2" s="17"/>
      <c r="G2" s="17"/>
      <c r="H2" s="17"/>
      <c r="I2" s="17"/>
    </row>
    <row r="3" spans="1:13" ht="15.5">
      <c r="A3" s="18" t="s">
        <v>154</v>
      </c>
      <c r="B3" s="18"/>
      <c r="C3" s="474" t="str">
        <f>+bilanci!D5</f>
        <v>xxxx</v>
      </c>
      <c r="D3" s="17"/>
      <c r="E3" s="21"/>
      <c r="F3" s="21"/>
      <c r="G3" s="21"/>
      <c r="H3" s="17"/>
      <c r="I3" s="17"/>
    </row>
    <row r="5" spans="1:13">
      <c r="E5" s="23"/>
      <c r="F5" s="23"/>
      <c r="G5" s="52"/>
      <c r="H5" s="52"/>
    </row>
    <row r="6" spans="1:13" ht="15.5">
      <c r="B6" s="620" t="s">
        <v>136</v>
      </c>
      <c r="C6" s="621"/>
      <c r="D6" s="621"/>
      <c r="E6" s="621"/>
      <c r="F6" s="622"/>
      <c r="G6" s="52"/>
      <c r="H6" s="53"/>
    </row>
    <row r="7" spans="1:13">
      <c r="H7" s="53"/>
    </row>
    <row r="8" spans="1:13" ht="12" thickBot="1">
      <c r="F8" s="52"/>
      <c r="H8" s="54"/>
    </row>
    <row r="9" spans="1:13" ht="12" thickBot="1">
      <c r="B9" s="57" t="s">
        <v>13</v>
      </c>
      <c r="C9" s="551" t="s">
        <v>75</v>
      </c>
      <c r="D9" s="626"/>
      <c r="E9" s="58" t="s">
        <v>3</v>
      </c>
      <c r="F9" s="52"/>
      <c r="G9" s="52"/>
      <c r="H9" s="55" t="s">
        <v>98</v>
      </c>
    </row>
    <row r="10" spans="1:13">
      <c r="B10" s="615" t="s">
        <v>112</v>
      </c>
      <c r="C10" s="632" t="s">
        <v>108</v>
      </c>
      <c r="D10" s="633"/>
      <c r="E10" s="209">
        <f>riepilogo!H16</f>
        <v>0</v>
      </c>
      <c r="F10" s="52"/>
      <c r="G10" s="52"/>
      <c r="H10" s="139"/>
    </row>
    <row r="11" spans="1:13">
      <c r="B11" s="627"/>
      <c r="C11" s="634" t="s">
        <v>109</v>
      </c>
      <c r="D11" s="635"/>
      <c r="E11" s="210" t="e">
        <f>riepilogo!O16</f>
        <v>#DIV/0!</v>
      </c>
      <c r="F11" s="52"/>
      <c r="G11" s="52"/>
      <c r="H11" s="140"/>
    </row>
    <row r="12" spans="1:13" ht="12" thickBot="1">
      <c r="B12" s="628"/>
      <c r="C12" s="636" t="s">
        <v>110</v>
      </c>
      <c r="D12" s="637"/>
      <c r="E12" s="211" t="e">
        <f>riepilogo!V16</f>
        <v>#DIV/0!</v>
      </c>
      <c r="F12" s="52"/>
      <c r="G12" s="52"/>
      <c r="H12" s="140"/>
    </row>
    <row r="13" spans="1:13" ht="12" thickBot="1">
      <c r="A13" s="52"/>
      <c r="B13" s="631" t="s">
        <v>111</v>
      </c>
      <c r="C13" s="631"/>
      <c r="D13" s="631"/>
      <c r="E13" s="212" t="e">
        <f>SUM(E10:E12)</f>
        <v>#DIV/0!</v>
      </c>
      <c r="F13" s="52"/>
      <c r="G13" s="52"/>
      <c r="H13" s="140"/>
    </row>
    <row r="14" spans="1:13">
      <c r="B14" s="525" t="s">
        <v>113</v>
      </c>
      <c r="C14" s="638" t="s">
        <v>114</v>
      </c>
      <c r="D14" s="639"/>
      <c r="E14" s="120"/>
      <c r="F14" s="625" t="s">
        <v>119</v>
      </c>
      <c r="G14" s="52"/>
      <c r="H14" s="140"/>
    </row>
    <row r="15" spans="1:13">
      <c r="B15" s="629"/>
      <c r="C15" s="617" t="s">
        <v>115</v>
      </c>
      <c r="D15" s="619"/>
      <c r="E15" s="121"/>
      <c r="F15" s="625"/>
      <c r="H15" s="140"/>
    </row>
    <row r="16" spans="1:13" ht="12" thickBot="1">
      <c r="B16" s="630"/>
      <c r="C16" s="623" t="s">
        <v>116</v>
      </c>
      <c r="D16" s="624"/>
      <c r="E16" s="122"/>
      <c r="F16" s="625"/>
      <c r="H16" s="140"/>
    </row>
    <row r="17" spans="2:8">
      <c r="B17" s="631" t="s">
        <v>111</v>
      </c>
      <c r="C17" s="631"/>
      <c r="D17" s="631"/>
      <c r="E17" s="213">
        <f>SUM(E14:E16)</f>
        <v>0</v>
      </c>
      <c r="H17" s="140"/>
    </row>
    <row r="18" spans="2:8" ht="12" thickBot="1">
      <c r="B18" s="23"/>
      <c r="C18" s="23"/>
      <c r="D18" s="64" t="s">
        <v>107</v>
      </c>
      <c r="E18" s="214" t="e">
        <f>+E13/E17</f>
        <v>#DIV/0!</v>
      </c>
      <c r="F18" s="56" t="s">
        <v>121</v>
      </c>
      <c r="H18" s="141"/>
    </row>
    <row r="19" spans="2:8">
      <c r="B19" s="65" t="s">
        <v>119</v>
      </c>
      <c r="H19" s="107"/>
    </row>
    <row r="20" spans="2:8">
      <c r="B20" s="617" t="s">
        <v>120</v>
      </c>
      <c r="C20" s="618"/>
      <c r="D20" s="618"/>
      <c r="E20" s="618"/>
      <c r="F20" s="619"/>
      <c r="H20" s="107"/>
    </row>
    <row r="21" spans="2:8">
      <c r="B21" s="65" t="s">
        <v>121</v>
      </c>
      <c r="C21" s="65"/>
      <c r="H21" s="107"/>
    </row>
    <row r="22" spans="2:8" ht="42.75" customHeight="1">
      <c r="B22" s="617" t="s">
        <v>144</v>
      </c>
      <c r="C22" s="618"/>
      <c r="D22" s="618"/>
      <c r="E22" s="618"/>
      <c r="F22" s="619"/>
    </row>
    <row r="23" spans="2:8" ht="12" thickBot="1">
      <c r="B23" s="52"/>
      <c r="C23" s="52"/>
      <c r="D23" s="52"/>
    </row>
    <row r="24" spans="2:8" ht="23.5" thickBot="1">
      <c r="B24" s="59" t="s">
        <v>117</v>
      </c>
      <c r="C24" s="60" t="s">
        <v>118</v>
      </c>
      <c r="D24" s="52"/>
      <c r="H24" s="55" t="s">
        <v>98</v>
      </c>
    </row>
    <row r="25" spans="2:8">
      <c r="B25" s="61" t="s">
        <v>145</v>
      </c>
      <c r="C25" s="123"/>
      <c r="D25" s="63"/>
      <c r="E25" s="52"/>
      <c r="F25" s="52"/>
      <c r="H25" s="139"/>
    </row>
    <row r="26" spans="2:8">
      <c r="B26" s="61" t="s">
        <v>146</v>
      </c>
      <c r="C26" s="123"/>
      <c r="D26" s="63"/>
      <c r="E26" s="52"/>
      <c r="F26" s="52"/>
      <c r="H26" s="140"/>
    </row>
    <row r="27" spans="2:8">
      <c r="B27" s="61" t="s">
        <v>147</v>
      </c>
      <c r="C27" s="123"/>
      <c r="D27" s="63"/>
      <c r="E27" s="52"/>
      <c r="F27" s="52"/>
      <c r="H27" s="140"/>
    </row>
    <row r="28" spans="2:8">
      <c r="B28" s="61" t="s">
        <v>148</v>
      </c>
      <c r="C28" s="123"/>
      <c r="D28" s="63"/>
      <c r="E28" s="52"/>
      <c r="F28" s="52"/>
      <c r="H28" s="140"/>
    </row>
    <row r="29" spans="2:8">
      <c r="B29" s="61" t="s">
        <v>149</v>
      </c>
      <c r="C29" s="123"/>
      <c r="D29" s="63"/>
      <c r="E29" s="52"/>
      <c r="F29" s="52"/>
      <c r="H29" s="140"/>
    </row>
    <row r="30" spans="2:8">
      <c r="B30" s="61" t="s">
        <v>150</v>
      </c>
      <c r="C30" s="123"/>
      <c r="D30" s="63"/>
      <c r="H30" s="140"/>
    </row>
    <row r="31" spans="2:8">
      <c r="B31" s="61" t="s">
        <v>151</v>
      </c>
      <c r="C31" s="123"/>
      <c r="D31" s="63"/>
      <c r="H31" s="140"/>
    </row>
    <row r="32" spans="2:8" ht="12" thickBot="1">
      <c r="B32" s="62" t="s">
        <v>152</v>
      </c>
      <c r="C32" s="124"/>
      <c r="H32" s="141"/>
    </row>
  </sheetData>
  <sheetProtection password="C65E" sheet="1"/>
  <mergeCells count="16">
    <mergeCell ref="B13:D13"/>
    <mergeCell ref="B17:D17"/>
    <mergeCell ref="C10:D10"/>
    <mergeCell ref="C11:D11"/>
    <mergeCell ref="C12:D12"/>
    <mergeCell ref="C14:D14"/>
    <mergeCell ref="C1:I1"/>
    <mergeCell ref="B22:F22"/>
    <mergeCell ref="B20:F20"/>
    <mergeCell ref="B6:F6"/>
    <mergeCell ref="C15:D15"/>
    <mergeCell ref="C16:D16"/>
    <mergeCell ref="F14:F16"/>
    <mergeCell ref="C9:D9"/>
    <mergeCell ref="B10:B12"/>
    <mergeCell ref="B14:B16"/>
  </mergeCells>
  <phoneticPr fontId="3" type="noConversion"/>
  <pageMargins left="0.75" right="0.75" top="1" bottom="1"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51"/>
  <sheetViews>
    <sheetView zoomScaleNormal="100" workbookViewId="0">
      <selection activeCell="B23" sqref="B23"/>
    </sheetView>
  </sheetViews>
  <sheetFormatPr defaultColWidth="9.1796875" defaultRowHeight="11.5"/>
  <cols>
    <col min="1" max="1" width="6.453125" style="17" customWidth="1"/>
    <col min="2" max="2" width="15.453125" style="17" customWidth="1"/>
    <col min="3" max="3" width="35" style="17" bestFit="1" customWidth="1"/>
    <col min="4" max="4" width="10.81640625" style="17" customWidth="1"/>
    <col min="5" max="6" width="8.453125" style="17" customWidth="1"/>
    <col min="7" max="7" width="8.1796875" style="17" customWidth="1"/>
    <col min="8" max="8" width="16" style="17" customWidth="1"/>
    <col min="9" max="9" width="10" style="17" customWidth="1"/>
    <col min="10" max="10" width="9.1796875" style="17"/>
    <col min="11" max="11" width="8.26953125" style="17" customWidth="1"/>
    <col min="12" max="12" width="15.26953125" style="17" customWidth="1"/>
    <col min="13" max="13" width="14.1796875" style="17" customWidth="1"/>
    <col min="14" max="15" width="14.453125" style="17" customWidth="1"/>
    <col min="16" max="16" width="8.81640625" style="17" customWidth="1"/>
    <col min="17" max="18" width="10" style="17" customWidth="1"/>
    <col min="19" max="19" width="14.7265625" style="17" customWidth="1"/>
    <col min="20" max="20" width="15" style="17" customWidth="1"/>
    <col min="21" max="21" width="15.54296875" style="17" customWidth="1"/>
    <col min="22" max="22" width="16.54296875" style="17" customWidth="1"/>
    <col min="23" max="23" width="10.54296875" style="17" customWidth="1"/>
    <col min="24" max="24" width="10" style="17" customWidth="1"/>
    <col min="25" max="25" width="9.1796875" style="17"/>
    <col min="26" max="26" width="14.453125" style="17" customWidth="1"/>
    <col min="27" max="27" width="16.81640625" style="17" bestFit="1" customWidth="1"/>
    <col min="28" max="28" width="12.1796875" style="17" customWidth="1"/>
    <col min="29" max="29" width="23.1796875" style="17" customWidth="1"/>
    <col min="30" max="16384" width="9.1796875" style="17"/>
  </cols>
  <sheetData>
    <row r="1" spans="1:29" ht="20">
      <c r="A1" s="16" t="s">
        <v>60</v>
      </c>
      <c r="B1" s="18"/>
      <c r="C1" s="547">
        <f>+bilanci!A1</f>
        <v>0</v>
      </c>
      <c r="D1" s="548"/>
      <c r="E1" s="548"/>
      <c r="F1" s="548"/>
      <c r="G1" s="548"/>
      <c r="H1" s="548"/>
      <c r="I1" s="549"/>
      <c r="J1" s="66"/>
      <c r="K1" s="66"/>
      <c r="L1" s="66"/>
      <c r="M1" s="66"/>
      <c r="N1" s="66"/>
      <c r="O1" s="66"/>
      <c r="P1" s="66"/>
      <c r="Q1" s="66"/>
      <c r="R1" s="66"/>
      <c r="S1" s="66"/>
      <c r="T1" s="66"/>
      <c r="U1" s="66"/>
      <c r="V1" s="66"/>
      <c r="W1" s="66"/>
      <c r="X1" s="66"/>
      <c r="Y1" s="66"/>
      <c r="Z1" s="66"/>
      <c r="AA1" s="66"/>
    </row>
    <row r="3" spans="1:29" ht="15.5">
      <c r="A3" s="18" t="s">
        <v>154</v>
      </c>
      <c r="B3" s="18"/>
      <c r="C3" s="474" t="str">
        <f>+bilanci!D5</f>
        <v>xxxx</v>
      </c>
      <c r="E3" s="21"/>
      <c r="F3" s="21"/>
      <c r="G3" s="21"/>
      <c r="Z3" s="233" t="s">
        <v>172</v>
      </c>
      <c r="AA3" s="234"/>
    </row>
    <row r="4" spans="1:29">
      <c r="Z4" s="238" t="s">
        <v>173</v>
      </c>
      <c r="AA4" s="235">
        <f>+H22+'costi esterni'!G51+ammort!N27</f>
        <v>0</v>
      </c>
    </row>
    <row r="5" spans="1:29">
      <c r="Z5" s="236" t="s">
        <v>174</v>
      </c>
      <c r="AA5" s="237" t="e">
        <f>+AA13*E22+'material handling'!E13</f>
        <v>#DIV/0!</v>
      </c>
    </row>
    <row r="6" spans="1:29">
      <c r="G6" s="21"/>
      <c r="H6" s="21"/>
      <c r="I6" s="21"/>
      <c r="J6" s="21"/>
      <c r="K6" s="21"/>
      <c r="L6" s="21"/>
    </row>
    <row r="7" spans="1:29" ht="15.5">
      <c r="A7" s="552" t="s">
        <v>137</v>
      </c>
      <c r="B7" s="553"/>
      <c r="C7" s="553"/>
      <c r="D7" s="553"/>
      <c r="E7" s="553"/>
      <c r="F7" s="553"/>
      <c r="G7" s="553"/>
      <c r="H7" s="553"/>
      <c r="I7" s="553"/>
      <c r="J7" s="553"/>
      <c r="K7" s="553"/>
      <c r="L7" s="553"/>
      <c r="M7" s="553"/>
      <c r="N7" s="553"/>
      <c r="O7" s="553"/>
      <c r="P7" s="553"/>
      <c r="Q7" s="553"/>
      <c r="R7" s="553"/>
      <c r="S7" s="553"/>
      <c r="T7" s="553"/>
      <c r="U7" s="553"/>
      <c r="V7" s="553"/>
      <c r="W7" s="553"/>
      <c r="X7" s="553"/>
      <c r="Y7" s="553"/>
      <c r="Z7" s="553"/>
      <c r="AA7" s="554"/>
    </row>
    <row r="8" spans="1:29">
      <c r="G8" s="21"/>
      <c r="H8" s="21"/>
      <c r="I8" s="21"/>
      <c r="J8" s="21"/>
      <c r="K8" s="21"/>
      <c r="L8" s="21"/>
    </row>
    <row r="9" spans="1:29" ht="12" thickBot="1">
      <c r="G9" s="21"/>
      <c r="H9" s="57" t="s">
        <v>13</v>
      </c>
      <c r="I9" s="21"/>
      <c r="J9" s="21"/>
      <c r="K9" s="21"/>
      <c r="L9" s="21"/>
    </row>
    <row r="10" spans="1:29" ht="12.75" customHeight="1">
      <c r="D10" s="615" t="s">
        <v>96</v>
      </c>
      <c r="E10" s="642" t="s">
        <v>0</v>
      </c>
      <c r="F10" s="566"/>
      <c r="G10" s="662"/>
      <c r="H10" s="579" t="s">
        <v>15</v>
      </c>
      <c r="I10" s="642" t="s">
        <v>138</v>
      </c>
      <c r="J10" s="642" t="s">
        <v>10</v>
      </c>
      <c r="K10" s="642" t="s">
        <v>139</v>
      </c>
      <c r="L10" s="642" t="s">
        <v>7</v>
      </c>
      <c r="M10" s="566"/>
      <c r="N10" s="566"/>
      <c r="O10" s="662"/>
      <c r="P10" s="645" t="s">
        <v>20</v>
      </c>
      <c r="Q10" s="645" t="s">
        <v>21</v>
      </c>
      <c r="R10" s="645" t="s">
        <v>14</v>
      </c>
      <c r="S10" s="661" t="s">
        <v>4</v>
      </c>
      <c r="T10" s="566"/>
      <c r="U10" s="566"/>
      <c r="V10" s="662"/>
      <c r="W10" s="642" t="s">
        <v>22</v>
      </c>
      <c r="X10" s="642" t="s">
        <v>23</v>
      </c>
      <c r="Y10" s="642" t="s">
        <v>17</v>
      </c>
      <c r="Z10" s="642" t="s">
        <v>18</v>
      </c>
      <c r="AA10" s="642" t="s">
        <v>19</v>
      </c>
      <c r="AB10" s="642" t="s">
        <v>140</v>
      </c>
      <c r="AC10" s="582" t="s">
        <v>141</v>
      </c>
    </row>
    <row r="11" spans="1:29">
      <c r="B11" s="659" t="s">
        <v>70</v>
      </c>
      <c r="C11" s="660" t="s">
        <v>71</v>
      </c>
      <c r="D11" s="575"/>
      <c r="E11" s="664"/>
      <c r="F11" s="569"/>
      <c r="G11" s="663"/>
      <c r="H11" s="580"/>
      <c r="I11" s="643"/>
      <c r="J11" s="643"/>
      <c r="K11" s="643"/>
      <c r="L11" s="664"/>
      <c r="M11" s="569"/>
      <c r="N11" s="569"/>
      <c r="O11" s="663"/>
      <c r="P11" s="572"/>
      <c r="Q11" s="572"/>
      <c r="R11" s="572"/>
      <c r="S11" s="569"/>
      <c r="T11" s="569"/>
      <c r="U11" s="569"/>
      <c r="V11" s="663"/>
      <c r="W11" s="643"/>
      <c r="X11" s="643"/>
      <c r="Y11" s="643"/>
      <c r="Z11" s="643"/>
      <c r="AA11" s="643"/>
      <c r="AB11" s="643"/>
      <c r="AC11" s="583"/>
    </row>
    <row r="12" spans="1:29" ht="18" customHeight="1" thickBot="1">
      <c r="B12" s="572"/>
      <c r="C12" s="650"/>
      <c r="D12" s="576"/>
      <c r="E12" s="73" t="s">
        <v>1</v>
      </c>
      <c r="F12" s="38" t="s">
        <v>2</v>
      </c>
      <c r="G12" s="74" t="s">
        <v>39</v>
      </c>
      <c r="H12" s="581"/>
      <c r="I12" s="653"/>
      <c r="J12" s="653"/>
      <c r="K12" s="653"/>
      <c r="L12" s="73" t="s">
        <v>8</v>
      </c>
      <c r="M12" s="38" t="s">
        <v>9</v>
      </c>
      <c r="N12" s="75" t="s">
        <v>11</v>
      </c>
      <c r="O12" s="69" t="s">
        <v>39</v>
      </c>
      <c r="P12" s="646"/>
      <c r="Q12" s="646"/>
      <c r="R12" s="646"/>
      <c r="S12" s="67" t="s">
        <v>5</v>
      </c>
      <c r="T12" s="68" t="s">
        <v>6</v>
      </c>
      <c r="U12" s="67" t="s">
        <v>12</v>
      </c>
      <c r="V12" s="69" t="s">
        <v>39</v>
      </c>
      <c r="W12" s="653"/>
      <c r="X12" s="653"/>
      <c r="Y12" s="653"/>
      <c r="Z12" s="653"/>
      <c r="AA12" s="653"/>
      <c r="AB12" s="653"/>
      <c r="AC12" s="584"/>
    </row>
    <row r="13" spans="1:29" ht="30" customHeight="1">
      <c r="A13" s="539" t="s">
        <v>69</v>
      </c>
      <c r="B13" s="129" t="s">
        <v>24</v>
      </c>
      <c r="C13" s="130" t="s">
        <v>65</v>
      </c>
      <c r="D13" s="215">
        <f>organico!M9</f>
        <v>0</v>
      </c>
      <c r="E13" s="216">
        <f>ore!C12</f>
        <v>0</v>
      </c>
      <c r="F13" s="216">
        <f>ore!C13</f>
        <v>0</v>
      </c>
      <c r="G13" s="216">
        <f>E13+F13</f>
        <v>0</v>
      </c>
      <c r="H13" s="204">
        <f>organico!D9*lavoro!C20+organico!E9*lavoro!D20+organico!F9*lavoro!E20+organico!G9*lavoro!F20+organico!I9*lavoro!H20+organico!J9*lavoro!I20+organico!K9*lavoro!J20</f>
        <v>0</v>
      </c>
      <c r="I13" s="204" t="e">
        <f>(H17-H15-H16)/(G17-F15-F16)</f>
        <v>#DIV/0!</v>
      </c>
      <c r="J13" s="204" t="e">
        <f>(F13+F14)*I13/(E17)</f>
        <v>#DIV/0!</v>
      </c>
      <c r="K13" s="204" t="e">
        <f>SUM(I13:J13)</f>
        <v>#DIV/0!</v>
      </c>
      <c r="L13" s="204" t="e">
        <f>ammort!$N$27*riepilogo!G13/riepilogo!$G$17</f>
        <v>#DIV/0!</v>
      </c>
      <c r="M13" s="127"/>
      <c r="N13" s="204" t="e">
        <f>-M17</f>
        <v>#DIV/0!</v>
      </c>
      <c r="O13" s="204" t="e">
        <f>L13+M13+N13</f>
        <v>#DIV/0!</v>
      </c>
      <c r="P13" s="204" t="e">
        <f>L13/E17</f>
        <v>#DIV/0!</v>
      </c>
      <c r="Q13" s="204" t="e">
        <f>N13/E17</f>
        <v>#DIV/0!</v>
      </c>
      <c r="R13" s="204" t="e">
        <f>SUM(P13:Q13)</f>
        <v>#DIV/0!</v>
      </c>
      <c r="S13" s="204" t="e">
        <f>'costi esterni'!$G$51*riepilogo!G13/riepilogo!$G$17</f>
        <v>#DIV/0!</v>
      </c>
      <c r="T13" s="127"/>
      <c r="U13" s="204" t="e">
        <f>-T17</f>
        <v>#DIV/0!</v>
      </c>
      <c r="V13" s="204" t="e">
        <f>S13+T13+U13</f>
        <v>#DIV/0!</v>
      </c>
      <c r="W13" s="204" t="e">
        <f>S13/E17</f>
        <v>#DIV/0!</v>
      </c>
      <c r="X13" s="204" t="e">
        <f>U13/E17</f>
        <v>#DIV/0!</v>
      </c>
      <c r="Y13" s="204" t="e">
        <f>W13+X13</f>
        <v>#DIV/0!</v>
      </c>
      <c r="Z13" s="225" t="e">
        <f>I13+J13+P13+W13</f>
        <v>#DIV/0!</v>
      </c>
      <c r="AA13" s="280" t="e">
        <f>I13+J13+R13+Y13</f>
        <v>#DIV/0!</v>
      </c>
      <c r="AB13" s="226" t="e">
        <f>$G$39+$K$39*$O$40/$O$39</f>
        <v>#DIV/0!</v>
      </c>
      <c r="AC13" s="227" t="e">
        <f>AA13*AB13</f>
        <v>#DIV/0!</v>
      </c>
    </row>
    <row r="14" spans="1:29" ht="30" customHeight="1">
      <c r="A14" s="540"/>
      <c r="B14" s="129" t="s">
        <v>25</v>
      </c>
      <c r="C14" s="130" t="s">
        <v>66</v>
      </c>
      <c r="D14" s="217">
        <f>organico!M10</f>
        <v>0</v>
      </c>
      <c r="E14" s="218">
        <f>ore!D12</f>
        <v>0</v>
      </c>
      <c r="F14" s="218">
        <f>ore!D13</f>
        <v>0</v>
      </c>
      <c r="G14" s="218">
        <f>E14+F14</f>
        <v>0</v>
      </c>
      <c r="H14" s="203">
        <f>organico!D10*lavoro!C20+organico!E10*lavoro!D20+organico!F10*lavoro!E20+organico!G10*lavoro!F20+organico!I10*lavoro!H20+organico!J10*lavoro!I20+organico!K10*lavoro!J20</f>
        <v>0</v>
      </c>
      <c r="I14" s="70"/>
      <c r="J14" s="70"/>
      <c r="K14" s="70"/>
      <c r="L14" s="203" t="e">
        <f>ammort!$N$27*riepilogo!G14/riepilogo!$G$17</f>
        <v>#DIV/0!</v>
      </c>
      <c r="M14" s="203" t="e">
        <f>-L14</f>
        <v>#DIV/0!</v>
      </c>
      <c r="N14" s="128"/>
      <c r="O14" s="203" t="e">
        <f>L14+M14+N14</f>
        <v>#DIV/0!</v>
      </c>
      <c r="P14" s="128"/>
      <c r="Q14" s="128"/>
      <c r="R14" s="128"/>
      <c r="S14" s="203" t="e">
        <f>'costi esterni'!$G$51*riepilogo!G14/riepilogo!$G$17</f>
        <v>#DIV/0!</v>
      </c>
      <c r="T14" s="203" t="e">
        <f>-S14</f>
        <v>#DIV/0!</v>
      </c>
      <c r="U14" s="128"/>
      <c r="V14" s="203" t="e">
        <f>S14+T14+U14</f>
        <v>#DIV/0!</v>
      </c>
      <c r="W14" s="70"/>
      <c r="X14" s="70"/>
      <c r="Y14" s="70"/>
      <c r="Z14" s="70"/>
      <c r="AA14" s="70"/>
      <c r="AB14" s="71"/>
      <c r="AC14" s="71"/>
    </row>
    <row r="15" spans="1:29" ht="30" customHeight="1">
      <c r="A15" s="540"/>
      <c r="B15" s="129" t="s">
        <v>40</v>
      </c>
      <c r="C15" s="130" t="s">
        <v>67</v>
      </c>
      <c r="D15" s="217">
        <f>organico!M11</f>
        <v>0</v>
      </c>
      <c r="E15" s="218">
        <f>ore!E12</f>
        <v>0</v>
      </c>
      <c r="F15" s="218">
        <f>ore!E13</f>
        <v>0</v>
      </c>
      <c r="G15" s="218">
        <f>E15+F15</f>
        <v>0</v>
      </c>
      <c r="H15" s="203">
        <f>organico!D11*lavoro!C20+organico!E11*lavoro!D20+organico!F11*lavoro!E20+organico!G11*lavoro!F20+organico!I11*lavoro!H20+organico!J11*lavoro!I20+organico!K11*lavoro!J20</f>
        <v>0</v>
      </c>
      <c r="I15" s="70"/>
      <c r="J15" s="70"/>
      <c r="K15" s="70"/>
      <c r="L15" s="203" t="e">
        <f>ammort!$N$27*riepilogo!G15/riepilogo!$G$17</f>
        <v>#DIV/0!</v>
      </c>
      <c r="M15" s="203" t="e">
        <f>-L15</f>
        <v>#DIV/0!</v>
      </c>
      <c r="N15" s="128"/>
      <c r="O15" s="203" t="e">
        <f>L15+M15+N15</f>
        <v>#DIV/0!</v>
      </c>
      <c r="P15" s="128"/>
      <c r="Q15" s="128"/>
      <c r="R15" s="128"/>
      <c r="S15" s="203" t="e">
        <f>'costi esterni'!$G$51*riepilogo!G15/riepilogo!$G$17+H15</f>
        <v>#DIV/0!</v>
      </c>
      <c r="T15" s="203" t="e">
        <f>-S15</f>
        <v>#DIV/0!</v>
      </c>
      <c r="U15" s="128"/>
      <c r="V15" s="203" t="e">
        <f>S15+T15+U15</f>
        <v>#DIV/0!</v>
      </c>
      <c r="W15" s="70"/>
      <c r="X15" s="70"/>
      <c r="Y15" s="70"/>
      <c r="Z15" s="70"/>
      <c r="AA15" s="70"/>
      <c r="AB15" s="71"/>
      <c r="AC15" s="71"/>
    </row>
    <row r="16" spans="1:29" ht="30" customHeight="1">
      <c r="A16" s="541"/>
      <c r="B16" s="129" t="s">
        <v>26</v>
      </c>
      <c r="C16" s="130" t="s">
        <v>68</v>
      </c>
      <c r="D16" s="217">
        <f>organico!M12</f>
        <v>0</v>
      </c>
      <c r="E16" s="218">
        <f>ore!F12</f>
        <v>0</v>
      </c>
      <c r="F16" s="218">
        <f>ore!F13</f>
        <v>0</v>
      </c>
      <c r="G16" s="218">
        <f>E16+F16</f>
        <v>0</v>
      </c>
      <c r="H16" s="203">
        <f>organico!D12*lavoro!C20+organico!E12*lavoro!D20+organico!F12*lavoro!E20+organico!G12*lavoro!F20+organico!I12*lavoro!H20+organico!J12*lavoro!I20+organico!K12*lavoro!J20</f>
        <v>0</v>
      </c>
      <c r="I16" s="70"/>
      <c r="J16" s="70"/>
      <c r="K16" s="70"/>
      <c r="L16" s="203" t="e">
        <f>ammort!$N$27*riepilogo!G16/riepilogo!$G$17</f>
        <v>#DIV/0!</v>
      </c>
      <c r="M16" s="128"/>
      <c r="N16" s="128"/>
      <c r="O16" s="203" t="e">
        <f>L16+M16+N16</f>
        <v>#DIV/0!</v>
      </c>
      <c r="P16" s="128"/>
      <c r="Q16" s="128"/>
      <c r="R16" s="128"/>
      <c r="S16" s="203" t="e">
        <f>'costi esterni'!$G$51*riepilogo!G16/riepilogo!$G$17</f>
        <v>#DIV/0!</v>
      </c>
      <c r="T16" s="128"/>
      <c r="U16" s="128"/>
      <c r="V16" s="203" t="e">
        <f>S16+T16+U16</f>
        <v>#DIV/0!</v>
      </c>
      <c r="W16" s="70"/>
      <c r="X16" s="70"/>
      <c r="Y16" s="70"/>
      <c r="Z16" s="70"/>
      <c r="AA16" s="70"/>
      <c r="AB16" s="71"/>
      <c r="AC16" s="71"/>
    </row>
    <row r="17" spans="1:29">
      <c r="C17" s="78" t="s">
        <v>16</v>
      </c>
      <c r="D17" s="217">
        <f>SUM(D13:D16)</f>
        <v>0</v>
      </c>
      <c r="E17" s="218">
        <f>SUM(E13:E16)</f>
        <v>0</v>
      </c>
      <c r="F17" s="218">
        <f>SUM(F13:F16)</f>
        <v>0</v>
      </c>
      <c r="G17" s="218">
        <f>SUM(G13:G16)</f>
        <v>0</v>
      </c>
      <c r="H17" s="203">
        <f>SUM(H13:H16)</f>
        <v>0</v>
      </c>
      <c r="I17" s="70"/>
      <c r="J17" s="70"/>
      <c r="K17" s="70"/>
      <c r="L17" s="203" t="e">
        <f>SUM(L13:L16)</f>
        <v>#DIV/0!</v>
      </c>
      <c r="M17" s="203" t="e">
        <f>SUM(M13:M16)</f>
        <v>#DIV/0!</v>
      </c>
      <c r="N17" s="203" t="e">
        <f>SUM(N13:N16)</f>
        <v>#DIV/0!</v>
      </c>
      <c r="O17" s="203" t="e">
        <f>SUM(O13:O16)</f>
        <v>#DIV/0!</v>
      </c>
      <c r="P17" s="128"/>
      <c r="Q17" s="128"/>
      <c r="R17" s="128"/>
      <c r="S17" s="203" t="e">
        <f>SUM(S13:S16)</f>
        <v>#DIV/0!</v>
      </c>
      <c r="T17" s="203" t="e">
        <f>SUM(T13:T16)</f>
        <v>#DIV/0!</v>
      </c>
      <c r="U17" s="203" t="e">
        <f>SUM(U13:U16)</f>
        <v>#DIV/0!</v>
      </c>
      <c r="V17" s="203" t="e">
        <f>SUM(V13:V16)</f>
        <v>#DIV/0!</v>
      </c>
      <c r="W17" s="70"/>
      <c r="X17" s="70"/>
      <c r="Y17" s="70"/>
      <c r="Z17" s="70"/>
      <c r="AA17" s="70"/>
      <c r="AB17" s="71"/>
      <c r="AC17" s="71"/>
    </row>
    <row r="18" spans="1:29">
      <c r="D18" s="76"/>
      <c r="E18" s="77"/>
      <c r="F18" s="77"/>
      <c r="G18" s="77"/>
      <c r="H18" s="72"/>
      <c r="I18" s="72"/>
      <c r="J18" s="72"/>
      <c r="K18" s="72"/>
      <c r="L18" s="72"/>
      <c r="M18" s="72"/>
      <c r="N18" s="72"/>
      <c r="O18" s="72"/>
      <c r="P18" s="72"/>
      <c r="Q18" s="72"/>
      <c r="R18" s="72"/>
      <c r="S18" s="72"/>
      <c r="T18" s="72"/>
      <c r="U18" s="72"/>
      <c r="V18" s="72"/>
      <c r="W18" s="72"/>
      <c r="X18" s="72"/>
      <c r="Y18" s="72"/>
      <c r="Z18" s="72"/>
      <c r="AA18" s="72"/>
    </row>
    <row r="19" spans="1:29">
      <c r="C19" s="78" t="s">
        <v>189</v>
      </c>
      <c r="D19" s="76"/>
      <c r="E19" s="218" t="e">
        <f>+ore!C15</f>
        <v>#DIV/0!</v>
      </c>
      <c r="F19" s="77"/>
      <c r="G19" s="77"/>
      <c r="H19" s="72"/>
      <c r="I19" s="279" t="s">
        <v>188</v>
      </c>
      <c r="J19" s="72"/>
      <c r="K19" s="72"/>
      <c r="L19" s="72"/>
      <c r="M19" s="72"/>
      <c r="N19" s="72"/>
      <c r="O19" s="72"/>
      <c r="P19" s="72"/>
      <c r="Q19" s="72"/>
      <c r="R19" s="72"/>
      <c r="S19" s="72"/>
      <c r="T19" s="72"/>
      <c r="U19" s="72"/>
      <c r="V19" s="72"/>
      <c r="W19" s="72"/>
      <c r="X19" s="72"/>
      <c r="Y19" s="72"/>
      <c r="Z19" s="72"/>
      <c r="AA19" s="72"/>
    </row>
    <row r="20" spans="1:29">
      <c r="D20" s="76"/>
      <c r="E20" s="77"/>
      <c r="F20" s="77"/>
      <c r="G20" s="77"/>
      <c r="H20" s="72"/>
      <c r="I20" s="72"/>
      <c r="J20" s="72"/>
      <c r="K20" s="72"/>
      <c r="L20" s="72"/>
      <c r="M20" s="72"/>
      <c r="N20" s="72"/>
      <c r="O20" s="72"/>
      <c r="P20" s="72"/>
      <c r="Q20" s="72"/>
      <c r="R20" s="72"/>
      <c r="S20" s="72"/>
      <c r="T20" s="72"/>
      <c r="U20" s="72"/>
      <c r="V20" s="72"/>
      <c r="W20" s="72"/>
      <c r="X20" s="72"/>
      <c r="Y20" s="72"/>
      <c r="Z20" s="72"/>
      <c r="AA20" s="72"/>
    </row>
    <row r="21" spans="1:29">
      <c r="D21" s="76"/>
      <c r="E21" s="77"/>
      <c r="F21" s="77"/>
      <c r="G21" s="77"/>
      <c r="H21" s="72"/>
      <c r="I21" s="72"/>
      <c r="J21" s="72"/>
      <c r="K21" s="72"/>
      <c r="L21" s="72"/>
      <c r="M21" s="72"/>
      <c r="N21" s="72"/>
      <c r="O21" s="72"/>
      <c r="P21" s="72"/>
      <c r="Q21" s="72"/>
      <c r="R21" s="72"/>
      <c r="S21" s="72"/>
      <c r="T21" s="72"/>
      <c r="U21" s="72"/>
      <c r="V21" s="72"/>
      <c r="W21" s="72"/>
      <c r="X21" s="72"/>
      <c r="Y21" s="72"/>
      <c r="Z21" s="72"/>
      <c r="AA21" s="72"/>
    </row>
    <row r="22" spans="1:29">
      <c r="C22" s="79" t="s">
        <v>95</v>
      </c>
      <c r="D22" s="219">
        <f>organico!M13</f>
        <v>0</v>
      </c>
      <c r="E22" s="220">
        <f>ore!G12</f>
        <v>0</v>
      </c>
      <c r="F22" s="220">
        <f>ore!G13</f>
        <v>0</v>
      </c>
      <c r="G22" s="220">
        <f>ore!G14</f>
        <v>0</v>
      </c>
      <c r="H22" s="221">
        <f>lavoro!L18</f>
        <v>0</v>
      </c>
      <c r="I22" s="231"/>
      <c r="J22" s="72"/>
      <c r="K22" s="232"/>
      <c r="L22" s="221">
        <f>ammort!N27</f>
        <v>0</v>
      </c>
      <c r="M22" s="72"/>
      <c r="N22" s="72"/>
      <c r="O22" s="221">
        <f>ammort!N27</f>
        <v>0</v>
      </c>
      <c r="P22" s="72"/>
      <c r="Q22" s="72"/>
      <c r="R22" s="72"/>
      <c r="S22" s="221">
        <f>'costi esterni'!G51+riepilogo!H15</f>
        <v>0</v>
      </c>
      <c r="T22" s="72"/>
      <c r="U22" s="72"/>
      <c r="V22" s="221">
        <f>S22</f>
        <v>0</v>
      </c>
      <c r="W22" s="72"/>
      <c r="X22" s="72"/>
      <c r="Y22" s="72"/>
      <c r="Z22" s="72"/>
      <c r="AA22" s="72"/>
    </row>
    <row r="23" spans="1:29" s="72" customFormat="1" ht="12" thickBot="1">
      <c r="C23" s="79"/>
      <c r="D23" s="248"/>
      <c r="E23" s="249"/>
      <c r="F23" s="249"/>
      <c r="G23" s="249"/>
      <c r="H23" s="250"/>
      <c r="I23" s="231"/>
      <c r="K23" s="232"/>
      <c r="L23" s="250"/>
      <c r="O23" s="250"/>
      <c r="S23" s="250"/>
      <c r="V23" s="251"/>
      <c r="AA23" s="272"/>
      <c r="AC23" s="273" t="s">
        <v>188</v>
      </c>
    </row>
    <row r="24" spans="1:29" s="72" customFormat="1">
      <c r="C24" s="79"/>
      <c r="D24" s="615" t="s">
        <v>185</v>
      </c>
      <c r="E24" s="274"/>
      <c r="F24" s="274"/>
      <c r="G24" s="274"/>
      <c r="H24" s="275"/>
      <c r="I24" s="565" t="s">
        <v>186</v>
      </c>
      <c r="J24" s="642" t="s">
        <v>10</v>
      </c>
      <c r="K24" s="582" t="s">
        <v>187</v>
      </c>
      <c r="L24" s="275"/>
      <c r="M24" s="276"/>
      <c r="N24" s="276"/>
      <c r="O24" s="275"/>
      <c r="P24" s="525" t="s">
        <v>20</v>
      </c>
      <c r="Q24" s="645" t="s">
        <v>21</v>
      </c>
      <c r="R24" s="647" t="s">
        <v>14</v>
      </c>
      <c r="S24" s="275"/>
      <c r="T24" s="276"/>
      <c r="U24" s="276"/>
      <c r="V24" s="277"/>
      <c r="W24" s="642" t="s">
        <v>22</v>
      </c>
      <c r="X24" s="642" t="s">
        <v>23</v>
      </c>
      <c r="Y24" s="642" t="s">
        <v>17</v>
      </c>
      <c r="Z24" s="642" t="s">
        <v>18</v>
      </c>
      <c r="AA24" s="642" t="s">
        <v>19</v>
      </c>
      <c r="AB24" s="642" t="s">
        <v>140</v>
      </c>
      <c r="AC24" s="582" t="s">
        <v>141</v>
      </c>
    </row>
    <row r="25" spans="1:29" s="72" customFormat="1">
      <c r="C25" s="649" t="s">
        <v>184</v>
      </c>
      <c r="D25" s="575"/>
      <c r="E25" s="274"/>
      <c r="F25" s="274"/>
      <c r="G25" s="274"/>
      <c r="H25" s="275"/>
      <c r="I25" s="651"/>
      <c r="J25" s="643"/>
      <c r="K25" s="583"/>
      <c r="L25" s="275"/>
      <c r="M25" s="276"/>
      <c r="N25" s="276"/>
      <c r="O25" s="275"/>
      <c r="P25" s="571"/>
      <c r="Q25" s="572"/>
      <c r="R25" s="573"/>
      <c r="S25" s="275"/>
      <c r="T25" s="276"/>
      <c r="U25" s="276"/>
      <c r="V25" s="277"/>
      <c r="W25" s="643"/>
      <c r="X25" s="643"/>
      <c r="Y25" s="643"/>
      <c r="Z25" s="643"/>
      <c r="AA25" s="643"/>
      <c r="AB25" s="643"/>
      <c r="AC25" s="583"/>
    </row>
    <row r="26" spans="1:29" s="72" customFormat="1" ht="12" thickBot="1">
      <c r="C26" s="650"/>
      <c r="D26" s="575"/>
      <c r="E26" s="274"/>
      <c r="F26" s="274"/>
      <c r="G26" s="274"/>
      <c r="H26" s="275"/>
      <c r="I26" s="652"/>
      <c r="J26" s="653"/>
      <c r="K26" s="584"/>
      <c r="L26" s="275"/>
      <c r="M26" s="276"/>
      <c r="N26" s="276"/>
      <c r="O26" s="275"/>
      <c r="P26" s="644"/>
      <c r="Q26" s="646"/>
      <c r="R26" s="648"/>
      <c r="S26" s="275"/>
      <c r="T26" s="276"/>
      <c r="U26" s="276"/>
      <c r="V26" s="277"/>
      <c r="W26" s="643"/>
      <c r="X26" s="643"/>
      <c r="Y26" s="643"/>
      <c r="Z26" s="643"/>
      <c r="AA26" s="643"/>
      <c r="AB26" s="643"/>
      <c r="AC26" s="583"/>
    </row>
    <row r="27" spans="1:29" s="72" customFormat="1" ht="29.25" customHeight="1">
      <c r="A27" s="539" t="s">
        <v>183</v>
      </c>
      <c r="C27" s="130" t="str">
        <f>+lavoro!C11</f>
        <v>DIRIGENTI</v>
      </c>
      <c r="D27" s="270" t="e">
        <f>+lavoro!C22</f>
        <v>#DIV/0!</v>
      </c>
      <c r="E27" s="274"/>
      <c r="F27" s="274"/>
      <c r="G27" s="274"/>
      <c r="H27" s="275"/>
      <c r="I27" s="265" t="e">
        <f>IF(D27=0,0,+$I$13*D27)</f>
        <v>#DIV/0!</v>
      </c>
      <c r="J27" s="265" t="e">
        <f>IF(D27=0,0,+$J$13)</f>
        <v>#DIV/0!</v>
      </c>
      <c r="K27" s="265" t="e">
        <f>IF(D27=0,0,+I27+J27)</f>
        <v>#DIV/0!</v>
      </c>
      <c r="L27" s="275"/>
      <c r="M27" s="276"/>
      <c r="N27" s="276"/>
      <c r="O27" s="275"/>
      <c r="P27" s="265" t="e">
        <f>IF(D27=0,0,+$P$13)</f>
        <v>#DIV/0!</v>
      </c>
      <c r="Q27" s="265" t="e">
        <f>IF(D27=0,0,+$Q$13)</f>
        <v>#DIV/0!</v>
      </c>
      <c r="R27" s="265" t="e">
        <f>IF(D27=0,0,+$R$13)</f>
        <v>#DIV/0!</v>
      </c>
      <c r="S27" s="275"/>
      <c r="T27" s="276"/>
      <c r="U27" s="276"/>
      <c r="V27" s="277"/>
      <c r="W27" s="266" t="e">
        <f>IF(D27=0,0,+$W$13)</f>
        <v>#DIV/0!</v>
      </c>
      <c r="X27" s="266" t="e">
        <f>IF(D27=0,0,+$X$13)</f>
        <v>#DIV/0!</v>
      </c>
      <c r="Y27" s="266" t="e">
        <f>IF(D27=0,0,+$Y$13)</f>
        <v>#DIV/0!</v>
      </c>
      <c r="Z27" s="266" t="e">
        <f>+I27+J27+P27+W27</f>
        <v>#DIV/0!</v>
      </c>
      <c r="AA27" s="281" t="e">
        <f>I27+J27+R27+Y27</f>
        <v>#DIV/0!</v>
      </c>
      <c r="AB27" s="267" t="e">
        <f>+$AB$13</f>
        <v>#DIV/0!</v>
      </c>
      <c r="AC27" s="267" t="e">
        <f>+AA27*AB27</f>
        <v>#DIV/0!</v>
      </c>
    </row>
    <row r="28" spans="1:29" s="72" customFormat="1" ht="30" customHeight="1">
      <c r="A28" s="540"/>
      <c r="C28" s="130" t="str">
        <f>+organico!E7</f>
        <v>personale DIPENDENTE (esclusi dirigenti)</v>
      </c>
      <c r="D28" s="270" t="e">
        <f>+lavoro!G22</f>
        <v>#DIV/0!</v>
      </c>
      <c r="E28" s="274"/>
      <c r="F28" s="274"/>
      <c r="G28" s="274"/>
      <c r="H28" s="275"/>
      <c r="I28" s="264" t="e">
        <f>IF(D28=0,0,+$I$13*D28)</f>
        <v>#DIV/0!</v>
      </c>
      <c r="J28" s="265" t="e">
        <f>IF(D28=0,0,+$J$13)</f>
        <v>#DIV/0!</v>
      </c>
      <c r="K28" s="271" t="e">
        <f>IF(D28=0,0,+I28+J28)</f>
        <v>#DIV/0!</v>
      </c>
      <c r="L28" s="275"/>
      <c r="M28" s="276"/>
      <c r="N28" s="276"/>
      <c r="O28" s="275"/>
      <c r="P28" s="265" t="e">
        <f>IF(D28=0,0,+$P$13)</f>
        <v>#DIV/0!</v>
      </c>
      <c r="Q28" s="265" t="e">
        <f>IF(D28=0,0,+$Q$13)</f>
        <v>#DIV/0!</v>
      </c>
      <c r="R28" s="265" t="e">
        <f>IF(D28=0,0,+$R$13)</f>
        <v>#DIV/0!</v>
      </c>
      <c r="S28" s="275"/>
      <c r="T28" s="276"/>
      <c r="U28" s="276"/>
      <c r="V28" s="277"/>
      <c r="W28" s="266" t="e">
        <f>IF(D28=0,0,+$W$13)</f>
        <v>#DIV/0!</v>
      </c>
      <c r="X28" s="266" t="e">
        <f>IF(D28=0,0,+$X$13)</f>
        <v>#DIV/0!</v>
      </c>
      <c r="Y28" s="266" t="e">
        <f>IF(D28=0,0,+$Y$13)</f>
        <v>#DIV/0!</v>
      </c>
      <c r="Z28" s="267" t="e">
        <f>+I28+J28+P28+W28</f>
        <v>#DIV/0!</v>
      </c>
      <c r="AA28" s="281" t="e">
        <f>I28+J28+R28+Y28</f>
        <v>#DIV/0!</v>
      </c>
      <c r="AB28" s="267" t="e">
        <f>+$AB$13</f>
        <v>#DIV/0!</v>
      </c>
      <c r="AC28" s="267" t="e">
        <f>+AA28*AB28</f>
        <v>#DIV/0!</v>
      </c>
    </row>
    <row r="29" spans="1:29" s="72" customFormat="1" ht="27.75" customHeight="1">
      <c r="A29" s="540"/>
      <c r="C29" s="130" t="str">
        <f>+lavoro!H11</f>
        <v>personale ASSIMILABILE (a dipendente)</v>
      </c>
      <c r="D29" s="270" t="e">
        <f>+lavoro!K22</f>
        <v>#DIV/0!</v>
      </c>
      <c r="E29" s="274"/>
      <c r="F29" s="274"/>
      <c r="G29" s="274"/>
      <c r="H29" s="275"/>
      <c r="I29" s="264" t="e">
        <f>IF(D29=0,0,+$I$13*D29)</f>
        <v>#DIV/0!</v>
      </c>
      <c r="J29" s="265" t="e">
        <f>IF(D29=0,0,+$J$13)</f>
        <v>#DIV/0!</v>
      </c>
      <c r="K29" s="271" t="e">
        <f>IF(D29=0,0,+I29+J29)</f>
        <v>#DIV/0!</v>
      </c>
      <c r="L29" s="275"/>
      <c r="M29" s="276"/>
      <c r="N29" s="276"/>
      <c r="O29" s="275"/>
      <c r="P29" s="265" t="e">
        <f>IF(D29=0,0,+$P$13)</f>
        <v>#DIV/0!</v>
      </c>
      <c r="Q29" s="265" t="e">
        <f>IF(D29=0,0,+$Q$13)</f>
        <v>#DIV/0!</v>
      </c>
      <c r="R29" s="265" t="e">
        <f>IF(D29=0,0,+$R$13)</f>
        <v>#DIV/0!</v>
      </c>
      <c r="S29" s="275"/>
      <c r="T29" s="276"/>
      <c r="U29" s="276"/>
      <c r="V29" s="277"/>
      <c r="W29" s="266" t="e">
        <f>IF(D29=0,0,+$W$13)</f>
        <v>#DIV/0!</v>
      </c>
      <c r="X29" s="266" t="e">
        <f>IF(D29=0,0,+$X$13)</f>
        <v>#DIV/0!</v>
      </c>
      <c r="Y29" s="266" t="e">
        <f>IF(D29=0,0,+$Y$13)</f>
        <v>#DIV/0!</v>
      </c>
      <c r="Z29" s="267" t="e">
        <f>+I29+J29+P29+W29</f>
        <v>#DIV/0!</v>
      </c>
      <c r="AA29" s="281" t="e">
        <f>I29+J29+R29+Y29</f>
        <v>#DIV/0!</v>
      </c>
      <c r="AB29" s="267" t="e">
        <f>+$AB$13</f>
        <v>#DIV/0!</v>
      </c>
      <c r="AC29" s="267" t="e">
        <f>+AA29*AB29</f>
        <v>#DIV/0!</v>
      </c>
    </row>
    <row r="30" spans="1:29" s="72" customFormat="1">
      <c r="C30" s="79"/>
      <c r="D30" s="248"/>
      <c r="E30" s="249"/>
      <c r="F30" s="249"/>
      <c r="G30" s="249"/>
      <c r="H30" s="250"/>
      <c r="I30" s="231"/>
      <c r="K30" s="232"/>
      <c r="L30" s="250"/>
      <c r="O30" s="250"/>
      <c r="S30" s="250"/>
      <c r="V30" s="251"/>
    </row>
    <row r="32" spans="1:29" ht="15.75" customHeight="1">
      <c r="A32" s="640" t="s">
        <v>53</v>
      </c>
      <c r="B32" s="641"/>
      <c r="C32" s="641"/>
      <c r="D32" s="641"/>
      <c r="E32" s="641"/>
      <c r="F32" s="641"/>
      <c r="G32" s="641"/>
      <c r="H32" s="641"/>
      <c r="I32" s="641"/>
      <c r="J32" s="641"/>
      <c r="K32" s="641"/>
      <c r="L32" s="641"/>
      <c r="M32" s="641"/>
      <c r="N32" s="641"/>
      <c r="O32" s="641"/>
      <c r="P32" s="641"/>
      <c r="Q32" s="641"/>
      <c r="R32" s="641"/>
      <c r="S32" s="641"/>
      <c r="T32" s="641"/>
      <c r="U32" s="641"/>
      <c r="V32" s="641"/>
      <c r="W32" s="641"/>
      <c r="X32" s="641"/>
      <c r="Y32" s="641"/>
      <c r="Z32" s="641"/>
      <c r="AA32" s="641"/>
      <c r="AB32" s="641"/>
      <c r="AC32" s="641"/>
    </row>
    <row r="33" spans="1:29" ht="12" thickBot="1">
      <c r="G33" s="18"/>
    </row>
    <row r="34" spans="1:29">
      <c r="A34" s="98"/>
      <c r="B34" s="80"/>
      <c r="C34" s="80"/>
      <c r="D34" s="99"/>
      <c r="E34" s="80"/>
      <c r="F34" s="80"/>
      <c r="G34" s="80"/>
      <c r="H34" s="80"/>
      <c r="I34" s="94"/>
      <c r="J34" s="81"/>
      <c r="K34" s="80"/>
      <c r="L34" s="80"/>
      <c r="M34" s="80"/>
      <c r="N34" s="80"/>
      <c r="O34" s="80"/>
      <c r="P34" s="80"/>
      <c r="Q34" s="80"/>
      <c r="R34" s="81"/>
      <c r="S34" s="80"/>
      <c r="T34" s="80"/>
      <c r="U34" s="80"/>
      <c r="V34" s="80"/>
      <c r="W34" s="80"/>
      <c r="X34" s="80"/>
      <c r="Y34" s="81"/>
      <c r="Z34" s="80"/>
      <c r="AA34" s="80"/>
      <c r="AB34" s="81"/>
      <c r="AC34" s="82"/>
    </row>
    <row r="35" spans="1:29">
      <c r="A35" s="47"/>
      <c r="B35" s="21"/>
      <c r="C35" s="21"/>
      <c r="D35" s="100"/>
      <c r="E35" s="83"/>
      <c r="F35" s="83"/>
      <c r="G35" s="83"/>
      <c r="H35" s="83"/>
      <c r="I35" s="95" t="s">
        <v>54</v>
      </c>
      <c r="J35" s="84" t="s">
        <v>55</v>
      </c>
      <c r="K35" s="83"/>
      <c r="L35" s="83"/>
      <c r="M35" s="83"/>
      <c r="N35" s="83"/>
      <c r="O35" s="83"/>
      <c r="P35" s="83"/>
      <c r="Q35" s="83"/>
      <c r="R35" s="84" t="s">
        <v>56</v>
      </c>
      <c r="S35" s="83"/>
      <c r="T35" s="83"/>
      <c r="U35" s="83"/>
      <c r="V35" s="83"/>
      <c r="W35" s="83"/>
      <c r="X35" s="83"/>
      <c r="Y35" s="84" t="s">
        <v>57</v>
      </c>
      <c r="Z35" s="278"/>
      <c r="AA35" s="278"/>
      <c r="AB35" s="85"/>
      <c r="AC35" s="86" t="s">
        <v>58</v>
      </c>
    </row>
    <row r="36" spans="1:29">
      <c r="A36" s="101" t="s">
        <v>103</v>
      </c>
      <c r="B36" s="21"/>
      <c r="C36" s="21"/>
      <c r="D36" s="100"/>
      <c r="E36" s="83"/>
      <c r="F36" s="83"/>
      <c r="G36" s="83"/>
      <c r="H36" s="83"/>
      <c r="I36" s="228">
        <v>100</v>
      </c>
      <c r="J36" s="222">
        <v>100</v>
      </c>
      <c r="K36" s="83"/>
      <c r="L36" s="83"/>
      <c r="M36" s="83"/>
      <c r="N36" s="83"/>
      <c r="O36" s="83"/>
      <c r="P36" s="83"/>
      <c r="Q36" s="83"/>
      <c r="R36" s="222">
        <v>0</v>
      </c>
      <c r="S36" s="83"/>
      <c r="T36" s="83"/>
      <c r="U36" s="83"/>
      <c r="V36" s="83"/>
      <c r="W36" s="83"/>
      <c r="X36" s="83"/>
      <c r="Y36" s="223" t="e">
        <f>'costi esterni'!H54*100</f>
        <v>#DIV/0!</v>
      </c>
      <c r="Z36" s="278"/>
      <c r="AA36" s="278"/>
      <c r="AB36" s="83"/>
      <c r="AC36" s="224" t="e">
        <f>AC37/AA13</f>
        <v>#DIV/0!</v>
      </c>
    </row>
    <row r="37" spans="1:29">
      <c r="A37" s="101" t="s">
        <v>52</v>
      </c>
      <c r="B37" s="21"/>
      <c r="C37" s="21"/>
      <c r="D37" s="100"/>
      <c r="E37" s="83"/>
      <c r="F37" s="83"/>
      <c r="G37" s="83"/>
      <c r="H37" s="83"/>
      <c r="I37" s="229" t="e">
        <f>I13*I36/100</f>
        <v>#DIV/0!</v>
      </c>
      <c r="J37" s="203" t="e">
        <f>J13*J36/100</f>
        <v>#DIV/0!</v>
      </c>
      <c r="K37" s="83"/>
      <c r="L37" s="83"/>
      <c r="M37" s="83"/>
      <c r="N37" s="83"/>
      <c r="O37" s="83"/>
      <c r="P37" s="83"/>
      <c r="Q37" s="83"/>
      <c r="R37" s="203" t="e">
        <f>R13*R36/100</f>
        <v>#DIV/0!</v>
      </c>
      <c r="S37" s="83"/>
      <c r="T37" s="83"/>
      <c r="U37" s="83"/>
      <c r="V37" s="87"/>
      <c r="W37" s="83"/>
      <c r="X37" s="83"/>
      <c r="Y37" s="203" t="e">
        <f>Y13*Y36/100</f>
        <v>#DIV/0!</v>
      </c>
      <c r="Z37" s="278"/>
      <c r="AA37" s="278"/>
      <c r="AB37" s="83"/>
      <c r="AC37" s="208" t="e">
        <f>Y37+R37+J37+I37</f>
        <v>#DIV/0!</v>
      </c>
    </row>
    <row r="38" spans="1:29">
      <c r="A38" s="101"/>
      <c r="B38" s="21"/>
      <c r="C38" s="21"/>
      <c r="D38" s="100"/>
      <c r="E38" s="21"/>
      <c r="F38" s="21"/>
      <c r="G38" s="21"/>
      <c r="H38" s="21"/>
      <c r="I38" s="96"/>
      <c r="J38" s="88"/>
      <c r="K38" s="21"/>
      <c r="L38" s="21"/>
      <c r="M38" s="21"/>
      <c r="N38" s="21"/>
      <c r="O38" s="21"/>
      <c r="P38" s="21"/>
      <c r="Q38" s="21"/>
      <c r="R38" s="88"/>
      <c r="S38" s="21"/>
      <c r="T38" s="21"/>
      <c r="U38" s="21"/>
      <c r="V38" s="89"/>
      <c r="W38" s="21"/>
      <c r="X38" s="21"/>
      <c r="Y38" s="88"/>
      <c r="Z38" s="21"/>
      <c r="AA38" s="21"/>
      <c r="AB38" s="21"/>
      <c r="AC38" s="90"/>
    </row>
    <row r="39" spans="1:29">
      <c r="A39" s="101" t="s">
        <v>59</v>
      </c>
      <c r="B39" s="21"/>
      <c r="C39" s="23" t="s">
        <v>129</v>
      </c>
      <c r="D39" s="100"/>
      <c r="E39" s="656" t="s">
        <v>127</v>
      </c>
      <c r="F39" s="657"/>
      <c r="G39" s="230" t="e">
        <f>1-AC36</f>
        <v>#DIV/0!</v>
      </c>
      <c r="H39" s="102"/>
      <c r="I39" s="658" t="s">
        <v>128</v>
      </c>
      <c r="J39" s="657"/>
      <c r="K39" s="230" t="e">
        <f>AC36</f>
        <v>#DIV/0!</v>
      </c>
      <c r="L39" s="21"/>
      <c r="M39" s="21"/>
      <c r="N39" s="92" t="s">
        <v>125</v>
      </c>
      <c r="O39" s="125">
        <v>104.8</v>
      </c>
      <c r="P39" s="21" t="s">
        <v>123</v>
      </c>
      <c r="Q39" s="21"/>
      <c r="R39" s="88"/>
      <c r="S39" s="21"/>
      <c r="T39" s="21"/>
      <c r="U39" s="21"/>
      <c r="V39" s="89"/>
      <c r="W39" s="21"/>
      <c r="X39" s="21"/>
      <c r="Y39" s="88"/>
      <c r="Z39" s="21"/>
      <c r="AA39" s="21"/>
      <c r="AB39" s="21"/>
      <c r="AC39" s="90"/>
    </row>
    <row r="40" spans="1:29" ht="12" thickBot="1">
      <c r="A40" s="97"/>
      <c r="B40" s="67"/>
      <c r="C40" s="67"/>
      <c r="D40" s="91"/>
      <c r="E40" s="67"/>
      <c r="F40" s="67"/>
      <c r="G40" s="67"/>
      <c r="H40" s="67"/>
      <c r="I40" s="97"/>
      <c r="J40" s="67"/>
      <c r="K40" s="67"/>
      <c r="L40" s="67"/>
      <c r="M40" s="67"/>
      <c r="N40" s="93" t="s">
        <v>126</v>
      </c>
      <c r="O40" s="126">
        <v>109.9</v>
      </c>
      <c r="P40" s="67" t="s">
        <v>124</v>
      </c>
      <c r="Q40" s="67"/>
      <c r="R40" s="67"/>
      <c r="S40" s="67"/>
      <c r="T40" s="67"/>
      <c r="U40" s="67"/>
      <c r="V40" s="67"/>
      <c r="W40" s="67"/>
      <c r="X40" s="67"/>
      <c r="Y40" s="67"/>
      <c r="Z40" s="67"/>
      <c r="AA40" s="67"/>
      <c r="AB40" s="67"/>
      <c r="AC40" s="91"/>
    </row>
    <row r="43" spans="1:29" ht="20.25" customHeight="1">
      <c r="A43" s="552" t="s">
        <v>106</v>
      </c>
      <c r="B43" s="654"/>
      <c r="C43" s="654"/>
      <c r="D43" s="654"/>
      <c r="E43" s="655"/>
      <c r="F43" s="103"/>
      <c r="G43" s="214" t="e">
        <f>'material handling'!E18</f>
        <v>#DIV/0!</v>
      </c>
      <c r="I43" s="104" t="s">
        <v>153</v>
      </c>
    </row>
    <row r="46" spans="1:29" ht="13">
      <c r="B46" s="131" t="s">
        <v>168</v>
      </c>
      <c r="C46" s="133" t="e">
        <f>organico!D13/(organico!M13-organico!D13)</f>
        <v>#DIV/0!</v>
      </c>
    </row>
    <row r="47" spans="1:29" ht="13">
      <c r="B47" s="131" t="s">
        <v>163</v>
      </c>
      <c r="C47" s="133" t="e">
        <f>E17/G17</f>
        <v>#DIV/0!</v>
      </c>
    </row>
    <row r="48" spans="1:29" ht="13">
      <c r="B48" s="132" t="s">
        <v>164</v>
      </c>
      <c r="C48" s="134" t="e">
        <f>E17/(F17-F16)</f>
        <v>#DIV/0!</v>
      </c>
    </row>
    <row r="49" spans="2:3" ht="13">
      <c r="B49" s="131" t="s">
        <v>165</v>
      </c>
      <c r="C49" s="135" t="e">
        <f>E13/D13</f>
        <v>#DIV/0!</v>
      </c>
    </row>
    <row r="50" spans="2:3" ht="13">
      <c r="B50" s="131" t="s">
        <v>166</v>
      </c>
      <c r="C50" s="135" t="e">
        <f>G17/D17</f>
        <v>#DIV/0!</v>
      </c>
    </row>
    <row r="51" spans="2:3" ht="13">
      <c r="B51" s="131" t="s">
        <v>167</v>
      </c>
      <c r="C51" s="133" t="e">
        <f>F13/E13</f>
        <v>#DIV/0!</v>
      </c>
    </row>
  </sheetData>
  <sheetProtection password="C65E" sheet="1"/>
  <mergeCells count="43">
    <mergeCell ref="Q10:Q12"/>
    <mergeCell ref="L10:O11"/>
    <mergeCell ref="I10:I12"/>
    <mergeCell ref="J10:J12"/>
    <mergeCell ref="P10:P12"/>
    <mergeCell ref="K10:K12"/>
    <mergeCell ref="A7:AA7"/>
    <mergeCell ref="C1:I1"/>
    <mergeCell ref="R10:R12"/>
    <mergeCell ref="Z10:Z12"/>
    <mergeCell ref="AA10:AA12"/>
    <mergeCell ref="W10:W12"/>
    <mergeCell ref="X10:X12"/>
    <mergeCell ref="Y10:Y12"/>
    <mergeCell ref="H10:H12"/>
    <mergeCell ref="E10:G11"/>
    <mergeCell ref="AB10:AB12"/>
    <mergeCell ref="AC10:AC12"/>
    <mergeCell ref="A43:E43"/>
    <mergeCell ref="E39:F39"/>
    <mergeCell ref="I39:J39"/>
    <mergeCell ref="B11:B12"/>
    <mergeCell ref="C11:C12"/>
    <mergeCell ref="A13:A16"/>
    <mergeCell ref="S10:V11"/>
    <mergeCell ref="D10:D12"/>
    <mergeCell ref="W24:W26"/>
    <mergeCell ref="X24:X26"/>
    <mergeCell ref="A27:A29"/>
    <mergeCell ref="D24:D26"/>
    <mergeCell ref="C25:C26"/>
    <mergeCell ref="I24:I26"/>
    <mergeCell ref="J24:J26"/>
    <mergeCell ref="A32:AC32"/>
    <mergeCell ref="Y24:Y26"/>
    <mergeCell ref="Z24:Z26"/>
    <mergeCell ref="AA24:AA26"/>
    <mergeCell ref="AB24:AB26"/>
    <mergeCell ref="AC24:AC26"/>
    <mergeCell ref="K24:K26"/>
    <mergeCell ref="P24:P26"/>
    <mergeCell ref="Q24:Q26"/>
    <mergeCell ref="R24:R26"/>
  </mergeCells>
  <phoneticPr fontId="3" type="noConversion"/>
  <pageMargins left="0.19685039370078741" right="0.23622047244094491" top="0.51181102362204722" bottom="0.6692913385826772" header="0.19685039370078741" footer="0.27559055118110237"/>
  <pageSetup paperSize="9" scale="70" orientation="landscape" horizontalDpi="360" verticalDpi="36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477"/>
  <sheetViews>
    <sheetView topLeftCell="A154" zoomScale="130" zoomScaleNormal="130" workbookViewId="0">
      <selection activeCell="D277" sqref="D277:D278"/>
    </sheetView>
  </sheetViews>
  <sheetFormatPr defaultColWidth="10.81640625" defaultRowHeight="11.5"/>
  <cols>
    <col min="1" max="1" width="51" style="300" customWidth="1"/>
    <col min="2" max="2" width="17.54296875" style="449" customWidth="1"/>
    <col min="3" max="3" width="18.453125" style="300" customWidth="1"/>
    <col min="4" max="4" width="18" style="300" customWidth="1"/>
    <col min="5" max="16384" width="10.81640625" style="300"/>
  </cols>
  <sheetData>
    <row r="1" spans="1:4">
      <c r="A1" s="480"/>
      <c r="B1" s="481"/>
      <c r="C1" s="481"/>
      <c r="D1" s="482"/>
    </row>
    <row r="2" spans="1:4">
      <c r="A2" s="483"/>
      <c r="B2" s="484"/>
      <c r="C2" s="484"/>
      <c r="D2" s="485"/>
    </row>
    <row r="3" spans="1:4">
      <c r="A3" s="483"/>
      <c r="B3" s="484"/>
      <c r="C3" s="484"/>
      <c r="D3" s="485"/>
    </row>
    <row r="4" spans="1:4">
      <c r="A4" s="486" t="s">
        <v>213</v>
      </c>
      <c r="B4" s="487"/>
      <c r="C4" s="487"/>
      <c r="D4" s="488"/>
    </row>
    <row r="5" spans="1:4">
      <c r="A5" s="301" t="s">
        <v>560</v>
      </c>
      <c r="B5" s="450" t="s">
        <v>573</v>
      </c>
      <c r="C5" s="450" t="s">
        <v>573</v>
      </c>
      <c r="D5" s="450" t="s">
        <v>573</v>
      </c>
    </row>
    <row r="6" spans="1:4">
      <c r="A6" s="302" t="s">
        <v>214</v>
      </c>
      <c r="B6" s="303"/>
      <c r="C6" s="303"/>
      <c r="D6" s="304"/>
    </row>
    <row r="7" spans="1:4">
      <c r="A7" s="303" t="s">
        <v>215</v>
      </c>
      <c r="B7" s="451"/>
      <c r="C7" s="451"/>
      <c r="D7" s="451"/>
    </row>
    <row r="8" spans="1:4">
      <c r="A8" s="303" t="s">
        <v>216</v>
      </c>
      <c r="B8" s="451"/>
      <c r="C8" s="451"/>
      <c r="D8" s="451"/>
    </row>
    <row r="9" spans="1:4">
      <c r="A9" s="306" t="s">
        <v>217</v>
      </c>
      <c r="B9" s="307">
        <f>SUM(B7:B8)</f>
        <v>0</v>
      </c>
      <c r="C9" s="307">
        <f>SUM(C7:C8)</f>
        <v>0</v>
      </c>
      <c r="D9" s="308">
        <f>SUM(D7:D8)</f>
        <v>0</v>
      </c>
    </row>
    <row r="10" spans="1:4">
      <c r="A10" s="302" t="s">
        <v>218</v>
      </c>
      <c r="B10" s="303"/>
      <c r="C10" s="303"/>
      <c r="D10" s="304"/>
    </row>
    <row r="11" spans="1:4">
      <c r="A11" s="309" t="s">
        <v>219</v>
      </c>
      <c r="B11" s="303"/>
      <c r="C11" s="303"/>
      <c r="D11" s="304"/>
    </row>
    <row r="12" spans="1:4">
      <c r="A12" s="303" t="s">
        <v>220</v>
      </c>
      <c r="B12" s="451"/>
      <c r="C12" s="451"/>
      <c r="D12" s="451"/>
    </row>
    <row r="13" spans="1:4">
      <c r="A13" s="303" t="s">
        <v>221</v>
      </c>
      <c r="B13" s="451"/>
      <c r="C13" s="451"/>
      <c r="D13" s="451"/>
    </row>
    <row r="14" spans="1:4">
      <c r="A14" s="303" t="s">
        <v>222</v>
      </c>
      <c r="B14" s="451"/>
      <c r="C14" s="451"/>
      <c r="D14" s="451"/>
    </row>
    <row r="15" spans="1:4">
      <c r="A15" s="303" t="s">
        <v>223</v>
      </c>
      <c r="B15" s="451"/>
      <c r="C15" s="451"/>
      <c r="D15" s="451"/>
    </row>
    <row r="16" spans="1:4">
      <c r="A16" s="303" t="s">
        <v>224</v>
      </c>
      <c r="B16" s="451"/>
      <c r="C16" s="451"/>
      <c r="D16" s="451"/>
    </row>
    <row r="17" spans="1:4">
      <c r="A17" s="303" t="s">
        <v>225</v>
      </c>
      <c r="B17" s="451"/>
      <c r="C17" s="451"/>
      <c r="D17" s="451"/>
    </row>
    <row r="18" spans="1:4">
      <c r="A18" s="303" t="s">
        <v>226</v>
      </c>
      <c r="B18" s="451"/>
      <c r="C18" s="451"/>
      <c r="D18" s="451"/>
    </row>
    <row r="19" spans="1:4">
      <c r="A19" s="303" t="s">
        <v>227</v>
      </c>
      <c r="B19" s="452"/>
      <c r="C19" s="452"/>
      <c r="D19" s="453"/>
    </row>
    <row r="20" spans="1:4">
      <c r="A20" s="306" t="s">
        <v>228</v>
      </c>
      <c r="B20" s="307">
        <f>SUM(B12:B19)</f>
        <v>0</v>
      </c>
      <c r="C20" s="307">
        <f>SUM(C12:C19)</f>
        <v>0</v>
      </c>
      <c r="D20" s="308">
        <f>SUM(D12:D19)</f>
        <v>0</v>
      </c>
    </row>
    <row r="21" spans="1:4">
      <c r="A21" s="309" t="s">
        <v>229</v>
      </c>
      <c r="B21" s="303"/>
      <c r="C21" s="303"/>
      <c r="D21" s="304"/>
    </row>
    <row r="22" spans="1:4">
      <c r="A22" s="303" t="s">
        <v>230</v>
      </c>
      <c r="B22" s="451"/>
      <c r="C22" s="451"/>
      <c r="D22" s="451"/>
    </row>
    <row r="23" spans="1:4">
      <c r="A23" s="303" t="s">
        <v>231</v>
      </c>
      <c r="B23" s="451"/>
      <c r="C23" s="451"/>
      <c r="D23" s="451"/>
    </row>
    <row r="24" spans="1:4">
      <c r="A24" s="303" t="s">
        <v>232</v>
      </c>
      <c r="B24" s="451"/>
      <c r="C24" s="451"/>
      <c r="D24" s="451"/>
    </row>
    <row r="25" spans="1:4">
      <c r="A25" s="303" t="s">
        <v>233</v>
      </c>
      <c r="B25" s="451"/>
      <c r="C25" s="451"/>
      <c r="D25" s="451"/>
    </row>
    <row r="26" spans="1:4">
      <c r="A26" s="303" t="s">
        <v>234</v>
      </c>
      <c r="B26" s="451"/>
      <c r="C26" s="451"/>
      <c r="D26" s="451"/>
    </row>
    <row r="27" spans="1:4">
      <c r="A27" s="306" t="s">
        <v>235</v>
      </c>
      <c r="B27" s="307">
        <f>SUM(B22:B26)</f>
        <v>0</v>
      </c>
      <c r="C27" s="307">
        <f>SUM(C22:C26)</f>
        <v>0</v>
      </c>
      <c r="D27" s="308">
        <f>SUM(D22:D26)</f>
        <v>0</v>
      </c>
    </row>
    <row r="28" spans="1:4">
      <c r="A28" s="309" t="s">
        <v>236</v>
      </c>
      <c r="B28" s="303"/>
      <c r="C28" s="303"/>
      <c r="D28" s="304"/>
    </row>
    <row r="29" spans="1:4">
      <c r="A29" s="309" t="s">
        <v>237</v>
      </c>
      <c r="B29" s="303"/>
      <c r="C29" s="303"/>
      <c r="D29" s="304"/>
    </row>
    <row r="30" spans="1:4">
      <c r="A30" s="303" t="s">
        <v>238</v>
      </c>
      <c r="B30" s="451"/>
      <c r="C30" s="451"/>
      <c r="D30" s="451"/>
    </row>
    <row r="31" spans="1:4">
      <c r="A31" s="303" t="s">
        <v>239</v>
      </c>
      <c r="B31" s="451"/>
      <c r="C31" s="451"/>
      <c r="D31" s="451"/>
    </row>
    <row r="32" spans="1:4">
      <c r="A32" s="303" t="s">
        <v>240</v>
      </c>
      <c r="B32" s="451"/>
      <c r="C32" s="451"/>
      <c r="D32" s="451"/>
    </row>
    <row r="33" spans="1:4">
      <c r="A33" s="303" t="s">
        <v>241</v>
      </c>
      <c r="B33" s="451"/>
      <c r="C33" s="451"/>
      <c r="D33" s="451"/>
    </row>
    <row r="34" spans="1:4">
      <c r="A34" s="310" t="s">
        <v>242</v>
      </c>
      <c r="B34" s="311">
        <f>SUM(B30:B33)</f>
        <v>0</v>
      </c>
      <c r="C34" s="311">
        <f>SUM(C30:C33)</f>
        <v>0</v>
      </c>
      <c r="D34" s="312">
        <f>SUM(D30:D33)</f>
        <v>0</v>
      </c>
    </row>
    <row r="35" spans="1:4">
      <c r="A35" s="309" t="s">
        <v>243</v>
      </c>
      <c r="B35" s="303"/>
      <c r="C35" s="303"/>
      <c r="D35" s="304"/>
    </row>
    <row r="36" spans="1:4">
      <c r="A36" s="309" t="s">
        <v>244</v>
      </c>
      <c r="B36" s="303"/>
      <c r="C36" s="303"/>
      <c r="D36" s="304"/>
    </row>
    <row r="37" spans="1:4">
      <c r="A37" s="313" t="s">
        <v>245</v>
      </c>
      <c r="B37" s="451"/>
      <c r="C37" s="451"/>
      <c r="D37" s="451"/>
    </row>
    <row r="38" spans="1:4">
      <c r="A38" s="313" t="s">
        <v>246</v>
      </c>
      <c r="B38" s="451"/>
      <c r="C38" s="451"/>
      <c r="D38" s="451"/>
    </row>
    <row r="39" spans="1:4">
      <c r="A39" s="310" t="s">
        <v>247</v>
      </c>
      <c r="B39" s="311">
        <f>SUM(B37:B38)</f>
        <v>0</v>
      </c>
      <c r="C39" s="311">
        <f>SUM(C37:C38)</f>
        <v>0</v>
      </c>
      <c r="D39" s="312">
        <f>SUM(D37:D38)</f>
        <v>0</v>
      </c>
    </row>
    <row r="40" spans="1:4">
      <c r="A40" s="309" t="s">
        <v>248</v>
      </c>
      <c r="B40" s="303"/>
      <c r="C40" s="303"/>
      <c r="D40" s="304"/>
    </row>
    <row r="41" spans="1:4">
      <c r="A41" s="313" t="s">
        <v>245</v>
      </c>
      <c r="B41" s="451"/>
      <c r="C41" s="451"/>
      <c r="D41" s="451"/>
    </row>
    <row r="42" spans="1:4">
      <c r="A42" s="313" t="s">
        <v>246</v>
      </c>
      <c r="B42" s="451"/>
      <c r="C42" s="451"/>
      <c r="D42" s="451"/>
    </row>
    <row r="43" spans="1:4">
      <c r="A43" s="310" t="s">
        <v>249</v>
      </c>
      <c r="B43" s="311">
        <f>SUM(B41:B42)</f>
        <v>0</v>
      </c>
      <c r="C43" s="311">
        <f>SUM(C41:C42)</f>
        <v>0</v>
      </c>
      <c r="D43" s="312">
        <f>SUM(D41:D42)</f>
        <v>0</v>
      </c>
    </row>
    <row r="44" spans="1:4">
      <c r="A44" s="309" t="s">
        <v>250</v>
      </c>
      <c r="B44" s="303"/>
      <c r="C44" s="303"/>
      <c r="D44" s="304"/>
    </row>
    <row r="45" spans="1:4">
      <c r="A45" s="313" t="s">
        <v>245</v>
      </c>
      <c r="B45" s="451"/>
      <c r="C45" s="451"/>
      <c r="D45" s="451"/>
    </row>
    <row r="46" spans="1:4">
      <c r="A46" s="313" t="s">
        <v>246</v>
      </c>
      <c r="B46" s="451"/>
      <c r="C46" s="451"/>
      <c r="D46" s="451"/>
    </row>
    <row r="47" spans="1:4">
      <c r="A47" s="310" t="s">
        <v>251</v>
      </c>
      <c r="B47" s="311">
        <f>SUM(B45:B46)</f>
        <v>0</v>
      </c>
      <c r="C47" s="311">
        <f>SUM(C45:C46)</f>
        <v>0</v>
      </c>
      <c r="D47" s="312">
        <f>SUM(D45:D46)</f>
        <v>0</v>
      </c>
    </row>
    <row r="48" spans="1:4">
      <c r="A48" s="309" t="s">
        <v>252</v>
      </c>
      <c r="B48" s="303"/>
      <c r="C48" s="303"/>
      <c r="D48" s="304"/>
    </row>
    <row r="49" spans="1:4">
      <c r="A49" s="313" t="s">
        <v>245</v>
      </c>
      <c r="B49" s="451"/>
      <c r="C49" s="451"/>
      <c r="D49" s="451"/>
    </row>
    <row r="50" spans="1:4">
      <c r="A50" s="313" t="s">
        <v>246</v>
      </c>
      <c r="B50" s="451"/>
      <c r="C50" s="451"/>
      <c r="D50" s="451"/>
    </row>
    <row r="51" spans="1:4">
      <c r="A51" s="310" t="s">
        <v>253</v>
      </c>
      <c r="B51" s="311">
        <f>SUM(B49:B50)</f>
        <v>0</v>
      </c>
      <c r="C51" s="311">
        <f>SUM(C49:C50)</f>
        <v>0</v>
      </c>
      <c r="D51" s="312">
        <f>SUM(D49:D50)</f>
        <v>0</v>
      </c>
    </row>
    <row r="52" spans="1:4">
      <c r="A52" s="309" t="s">
        <v>254</v>
      </c>
      <c r="B52" s="451"/>
      <c r="C52" s="451"/>
      <c r="D52" s="451"/>
    </row>
    <row r="53" spans="1:4">
      <c r="A53" s="309" t="s">
        <v>255</v>
      </c>
      <c r="B53" s="451"/>
      <c r="C53" s="451"/>
      <c r="D53" s="451"/>
    </row>
    <row r="54" spans="1:4">
      <c r="A54" s="306" t="s">
        <v>256</v>
      </c>
      <c r="B54" s="307">
        <f>B34+B39+B43+B47+B51+B52+B53</f>
        <v>0</v>
      </c>
      <c r="C54" s="307">
        <f>C34+C39+C43+C47+C51+C52+C53</f>
        <v>0</v>
      </c>
      <c r="D54" s="308">
        <f>D34+D39+D43+D47+D51+D52+D53</f>
        <v>0</v>
      </c>
    </row>
    <row r="55" spans="1:4">
      <c r="A55" s="314" t="s">
        <v>257</v>
      </c>
      <c r="B55" s="307">
        <f>B54+B20+B27</f>
        <v>0</v>
      </c>
      <c r="C55" s="307">
        <f>SUM(C54+C27+C20)</f>
        <v>0</v>
      </c>
      <c r="D55" s="308">
        <f>D54+D20+D27</f>
        <v>0</v>
      </c>
    </row>
    <row r="56" spans="1:4">
      <c r="A56" s="315"/>
      <c r="B56" s="316"/>
      <c r="C56" s="315"/>
      <c r="D56" s="315"/>
    </row>
    <row r="57" spans="1:4">
      <c r="A57" s="315"/>
      <c r="B57" s="316"/>
      <c r="C57" s="315"/>
      <c r="D57" s="315"/>
    </row>
    <row r="58" spans="1:4">
      <c r="A58" s="316"/>
      <c r="B58" s="316"/>
      <c r="C58" s="315"/>
      <c r="D58" s="317"/>
    </row>
    <row r="59" spans="1:4" ht="11.15" customHeight="1">
      <c r="A59" s="301" t="s">
        <v>560</v>
      </c>
      <c r="B59" s="450">
        <v>0</v>
      </c>
      <c r="C59" s="450">
        <v>0</v>
      </c>
      <c r="D59" s="450">
        <v>0</v>
      </c>
    </row>
    <row r="60" spans="1:4" ht="11.15" customHeight="1">
      <c r="A60" s="302" t="s">
        <v>258</v>
      </c>
      <c r="B60" s="303"/>
      <c r="C60" s="318"/>
      <c r="D60" s="319"/>
    </row>
    <row r="61" spans="1:4" ht="11.15" customHeight="1">
      <c r="A61" s="320" t="s">
        <v>259</v>
      </c>
      <c r="B61" s="303"/>
      <c r="C61" s="318"/>
      <c r="D61" s="319"/>
    </row>
    <row r="62" spans="1:4" ht="11.15" customHeight="1">
      <c r="A62" s="303" t="s">
        <v>260</v>
      </c>
      <c r="B62" s="451"/>
      <c r="C62" s="451"/>
      <c r="D62" s="451"/>
    </row>
    <row r="63" spans="1:4" ht="11.15" customHeight="1">
      <c r="A63" s="303" t="s">
        <v>261</v>
      </c>
      <c r="B63" s="451"/>
      <c r="C63" s="451"/>
      <c r="D63" s="451"/>
    </row>
    <row r="64" spans="1:4" ht="11.15" customHeight="1">
      <c r="A64" s="303" t="s">
        <v>262</v>
      </c>
      <c r="B64" s="451"/>
      <c r="C64" s="451"/>
      <c r="D64" s="451"/>
    </row>
    <row r="65" spans="1:4" ht="11.15" customHeight="1">
      <c r="A65" s="303" t="s">
        <v>263</v>
      </c>
      <c r="B65" s="451"/>
      <c r="C65" s="451"/>
      <c r="D65" s="451"/>
    </row>
    <row r="66" spans="1:4" ht="11.15" customHeight="1">
      <c r="A66" s="303" t="s">
        <v>264</v>
      </c>
      <c r="B66" s="451"/>
      <c r="C66" s="451"/>
      <c r="D66" s="451"/>
    </row>
    <row r="67" spans="1:4" ht="11.15" customHeight="1">
      <c r="A67" s="306" t="s">
        <v>265</v>
      </c>
      <c r="B67" s="307">
        <f>SUM(B62:B66)</f>
        <v>0</v>
      </c>
      <c r="C67" s="307">
        <f>SUM(C62:C66)</f>
        <v>0</v>
      </c>
      <c r="D67" s="308">
        <f>SUM(D62:D66)</f>
        <v>0</v>
      </c>
    </row>
    <row r="68" spans="1:4" ht="11.15" customHeight="1">
      <c r="A68" s="309" t="s">
        <v>266</v>
      </c>
      <c r="B68" s="303"/>
      <c r="C68" s="318"/>
      <c r="D68" s="319"/>
    </row>
    <row r="69" spans="1:4" ht="11.15" customHeight="1">
      <c r="A69" s="309" t="s">
        <v>267</v>
      </c>
      <c r="B69" s="303"/>
      <c r="C69" s="318"/>
      <c r="D69" s="319"/>
    </row>
    <row r="70" spans="1:4" ht="11.15" customHeight="1">
      <c r="A70" s="313" t="s">
        <v>268</v>
      </c>
      <c r="B70" s="451"/>
      <c r="C70" s="451"/>
      <c r="D70" s="451"/>
    </row>
    <row r="71" spans="1:4" ht="11.15" customHeight="1">
      <c r="A71" s="313" t="s">
        <v>269</v>
      </c>
      <c r="B71" s="451"/>
      <c r="C71" s="451"/>
      <c r="D71" s="451"/>
    </row>
    <row r="72" spans="1:4" ht="11.15" customHeight="1">
      <c r="A72" s="310" t="s">
        <v>270</v>
      </c>
      <c r="B72" s="311">
        <f>SUM(B70:B71)</f>
        <v>0</v>
      </c>
      <c r="C72" s="311">
        <f>SUM(C70:C71)</f>
        <v>0</v>
      </c>
      <c r="D72" s="312">
        <f>SUM(D70:D71)</f>
        <v>0</v>
      </c>
    </row>
    <row r="73" spans="1:4" ht="11.15" customHeight="1">
      <c r="A73" s="309" t="s">
        <v>271</v>
      </c>
      <c r="B73" s="303"/>
      <c r="C73" s="303"/>
      <c r="D73" s="319"/>
    </row>
    <row r="74" spans="1:4" ht="11.15" customHeight="1">
      <c r="A74" s="313" t="s">
        <v>268</v>
      </c>
      <c r="B74" s="451"/>
      <c r="C74" s="451"/>
      <c r="D74" s="451"/>
    </row>
    <row r="75" spans="1:4" ht="11.15" customHeight="1">
      <c r="A75" s="313" t="s">
        <v>269</v>
      </c>
      <c r="B75" s="451"/>
      <c r="C75" s="451"/>
      <c r="D75" s="451"/>
    </row>
    <row r="76" spans="1:4" ht="11.15" customHeight="1">
      <c r="A76" s="310" t="s">
        <v>272</v>
      </c>
      <c r="B76" s="311">
        <f>SUM(B74:B75)</f>
        <v>0</v>
      </c>
      <c r="C76" s="311">
        <f>SUM(C74:C75)</f>
        <v>0</v>
      </c>
      <c r="D76" s="312">
        <f>SUM(D74:D75)</f>
        <v>0</v>
      </c>
    </row>
    <row r="77" spans="1:4" ht="11.15" customHeight="1">
      <c r="A77" s="309" t="s">
        <v>273</v>
      </c>
      <c r="B77" s="303"/>
      <c r="C77" s="303"/>
      <c r="D77" s="319"/>
    </row>
    <row r="78" spans="1:4" ht="11.15" customHeight="1">
      <c r="A78" s="313" t="s">
        <v>268</v>
      </c>
      <c r="B78" s="451"/>
      <c r="C78" s="451"/>
      <c r="D78" s="451"/>
    </row>
    <row r="79" spans="1:4" ht="11.15" customHeight="1">
      <c r="A79" s="313" t="s">
        <v>269</v>
      </c>
      <c r="B79" s="451"/>
      <c r="C79" s="451"/>
      <c r="D79" s="451"/>
    </row>
    <row r="80" spans="1:4" ht="11.15" customHeight="1">
      <c r="A80" s="310" t="s">
        <v>274</v>
      </c>
      <c r="B80" s="311">
        <f>SUM(B78:B79)</f>
        <v>0</v>
      </c>
      <c r="C80" s="311">
        <f>SUM(C78:C79)</f>
        <v>0</v>
      </c>
      <c r="D80" s="312">
        <f>SUM(D78:D79)</f>
        <v>0</v>
      </c>
    </row>
    <row r="81" spans="1:4" ht="11.15" customHeight="1">
      <c r="A81" s="309" t="s">
        <v>275</v>
      </c>
      <c r="B81" s="303"/>
      <c r="C81" s="303"/>
      <c r="D81" s="319"/>
    </row>
    <row r="82" spans="1:4" ht="11.15" customHeight="1">
      <c r="A82" s="313" t="s">
        <v>268</v>
      </c>
      <c r="B82" s="452"/>
      <c r="C82" s="452"/>
      <c r="D82" s="453"/>
    </row>
    <row r="83" spans="1:4" ht="11.15" customHeight="1">
      <c r="A83" s="313" t="s">
        <v>269</v>
      </c>
      <c r="B83" s="452"/>
      <c r="C83" s="452"/>
      <c r="D83" s="453"/>
    </row>
    <row r="84" spans="1:4" ht="11.15" customHeight="1">
      <c r="A84" s="310" t="s">
        <v>276</v>
      </c>
      <c r="B84" s="311">
        <f>SUM(B82:B83)</f>
        <v>0</v>
      </c>
      <c r="C84" s="311">
        <f>SUM(C82:C83)</f>
        <v>0</v>
      </c>
      <c r="D84" s="312">
        <f>SUM(D82:D83)</f>
        <v>0</v>
      </c>
    </row>
    <row r="85" spans="1:4" ht="11.15" customHeight="1">
      <c r="A85" s="309" t="s">
        <v>277</v>
      </c>
      <c r="B85" s="303"/>
      <c r="C85" s="303"/>
      <c r="D85" s="319"/>
    </row>
    <row r="86" spans="1:4" ht="11.15" customHeight="1">
      <c r="A86" s="303" t="s">
        <v>268</v>
      </c>
      <c r="B86" s="451"/>
      <c r="C86" s="451"/>
      <c r="D86" s="451"/>
    </row>
    <row r="87" spans="1:4" ht="11.15" customHeight="1">
      <c r="A87" s="303" t="s">
        <v>269</v>
      </c>
      <c r="B87" s="451"/>
      <c r="C87" s="451"/>
      <c r="D87" s="451"/>
    </row>
    <row r="88" spans="1:4" ht="11.15" customHeight="1">
      <c r="A88" s="310" t="s">
        <v>278</v>
      </c>
      <c r="B88" s="311">
        <f>SUM(B86:B87)</f>
        <v>0</v>
      </c>
      <c r="C88" s="311">
        <f>SUM(C86:C87)</f>
        <v>0</v>
      </c>
      <c r="D88" s="312">
        <f>SUM(D86:D87)</f>
        <v>0</v>
      </c>
    </row>
    <row r="89" spans="1:4" ht="11.15" customHeight="1">
      <c r="A89" s="309" t="s">
        <v>279</v>
      </c>
      <c r="B89" s="303"/>
      <c r="C89" s="303"/>
      <c r="D89" s="319"/>
    </row>
    <row r="90" spans="1:4" ht="11.15" customHeight="1">
      <c r="A90" s="313" t="s">
        <v>268</v>
      </c>
      <c r="B90" s="451"/>
      <c r="C90" s="451"/>
      <c r="D90" s="451"/>
    </row>
    <row r="91" spans="1:4" ht="11.15" customHeight="1">
      <c r="A91" s="313" t="s">
        <v>269</v>
      </c>
      <c r="B91" s="451"/>
      <c r="C91" s="451"/>
      <c r="D91" s="451"/>
    </row>
    <row r="92" spans="1:4" ht="11.15" customHeight="1">
      <c r="A92" s="310" t="s">
        <v>280</v>
      </c>
      <c r="B92" s="311">
        <f>SUM(B90:B91)</f>
        <v>0</v>
      </c>
      <c r="C92" s="311">
        <f>SUM(C90:C91)</f>
        <v>0</v>
      </c>
      <c r="D92" s="312">
        <f>SUM(D90:D91)</f>
        <v>0</v>
      </c>
    </row>
    <row r="93" spans="1:4" ht="11.15" customHeight="1">
      <c r="A93" s="309" t="s">
        <v>281</v>
      </c>
      <c r="B93" s="303"/>
      <c r="C93" s="303"/>
      <c r="D93" s="319"/>
    </row>
    <row r="94" spans="1:4" ht="11.15" customHeight="1">
      <c r="A94" s="313" t="s">
        <v>282</v>
      </c>
      <c r="B94" s="451"/>
      <c r="C94" s="451"/>
      <c r="D94" s="451"/>
    </row>
    <row r="95" spans="1:4" ht="11.15" customHeight="1">
      <c r="A95" s="313" t="s">
        <v>283</v>
      </c>
      <c r="B95" s="451"/>
      <c r="C95" s="451"/>
      <c r="D95" s="451"/>
    </row>
    <row r="96" spans="1:4" ht="11.15" customHeight="1">
      <c r="A96" s="310" t="s">
        <v>284</v>
      </c>
      <c r="B96" s="321">
        <f>SUM(B94:B95)</f>
        <v>0</v>
      </c>
      <c r="C96" s="321">
        <f>SUM(C94:C95)</f>
        <v>0</v>
      </c>
      <c r="D96" s="322">
        <f>SUM(D94:D95)</f>
        <v>0</v>
      </c>
    </row>
    <row r="97" spans="1:4" ht="11.15" customHeight="1">
      <c r="A97" s="310"/>
      <c r="B97" s="323"/>
      <c r="C97" s="323"/>
      <c r="D97" s="324"/>
    </row>
    <row r="98" spans="1:4" ht="11.15" customHeight="1">
      <c r="A98" s="314" t="s">
        <v>285</v>
      </c>
      <c r="B98" s="307">
        <f>B72+B76+B80+B84+B88+B92+B96</f>
        <v>0</v>
      </c>
      <c r="C98" s="307">
        <f>C72+C76+C80+C84+C88+C92+C96</f>
        <v>0</v>
      </c>
      <c r="D98" s="308">
        <f>SUM(D72+D76+D80+D84+D88+D92+D96)</f>
        <v>0</v>
      </c>
    </row>
    <row r="99" spans="1:4" ht="11.15" customHeight="1">
      <c r="A99" s="309" t="s">
        <v>286</v>
      </c>
      <c r="B99" s="303"/>
      <c r="C99" s="303"/>
      <c r="D99" s="319"/>
    </row>
    <row r="100" spans="1:4" ht="11.15" customHeight="1">
      <c r="A100" s="303" t="s">
        <v>287</v>
      </c>
      <c r="B100" s="451"/>
      <c r="C100" s="451"/>
      <c r="D100" s="451"/>
    </row>
    <row r="101" spans="1:4" ht="11.15" customHeight="1">
      <c r="A101" s="303" t="s">
        <v>288</v>
      </c>
      <c r="B101" s="451"/>
      <c r="C101" s="451"/>
      <c r="D101" s="451"/>
    </row>
    <row r="102" spans="1:4" ht="11.15" customHeight="1">
      <c r="A102" s="303" t="s">
        <v>289</v>
      </c>
      <c r="B102" s="451"/>
      <c r="C102" s="451"/>
      <c r="D102" s="451"/>
    </row>
    <row r="103" spans="1:4" ht="11.15" customHeight="1">
      <c r="A103" s="303" t="s">
        <v>290</v>
      </c>
      <c r="B103" s="451"/>
      <c r="C103" s="451"/>
      <c r="D103" s="451"/>
    </row>
    <row r="104" spans="1:4" ht="11.15" customHeight="1">
      <c r="A104" s="303" t="s">
        <v>291</v>
      </c>
      <c r="B104" s="451"/>
      <c r="C104" s="451"/>
      <c r="D104" s="451"/>
    </row>
    <row r="105" spans="1:4" ht="11.15" customHeight="1">
      <c r="A105" s="303" t="s">
        <v>292</v>
      </c>
      <c r="B105" s="451"/>
      <c r="C105" s="451"/>
      <c r="D105" s="451"/>
    </row>
    <row r="106" spans="1:4" ht="11.15" customHeight="1">
      <c r="A106" s="306" t="s">
        <v>293</v>
      </c>
      <c r="B106" s="307">
        <f>SUM(B100:B105)</f>
        <v>0</v>
      </c>
      <c r="C106" s="307">
        <f>SUM(C100:C105)</f>
        <v>0</v>
      </c>
      <c r="D106" s="308">
        <f>SUM(D100:D105)</f>
        <v>0</v>
      </c>
    </row>
    <row r="107" spans="1:4" ht="11.15" customHeight="1">
      <c r="A107" s="309" t="s">
        <v>294</v>
      </c>
      <c r="B107" s="303"/>
      <c r="C107" s="303"/>
      <c r="D107" s="319"/>
    </row>
    <row r="108" spans="1:4" ht="11.15" customHeight="1">
      <c r="A108" s="303" t="s">
        <v>295</v>
      </c>
      <c r="B108" s="451"/>
      <c r="C108" s="451"/>
      <c r="D108" s="451"/>
    </row>
    <row r="109" spans="1:4" ht="11.15" customHeight="1">
      <c r="A109" s="303" t="s">
        <v>296</v>
      </c>
      <c r="B109" s="451"/>
      <c r="C109" s="451"/>
      <c r="D109" s="451"/>
    </row>
    <row r="110" spans="1:4" ht="11.15" customHeight="1">
      <c r="A110" s="303" t="s">
        <v>297</v>
      </c>
      <c r="B110" s="451"/>
      <c r="C110" s="451"/>
      <c r="D110" s="451"/>
    </row>
    <row r="111" spans="1:4" ht="11.15" customHeight="1">
      <c r="A111" s="306" t="s">
        <v>298</v>
      </c>
      <c r="B111" s="307">
        <f>SUM(B108:B110)</f>
        <v>0</v>
      </c>
      <c r="C111" s="307">
        <f>SUM(C108:C110)</f>
        <v>0</v>
      </c>
      <c r="D111" s="308">
        <f>SUM(D108:D110)</f>
        <v>0</v>
      </c>
    </row>
    <row r="112" spans="1:4" ht="11.15" customHeight="1">
      <c r="A112" s="310"/>
      <c r="B112" s="325"/>
      <c r="C112" s="310"/>
      <c r="D112" s="326"/>
    </row>
    <row r="113" spans="1:4" ht="11.15" customHeight="1">
      <c r="A113" s="306" t="s">
        <v>299</v>
      </c>
      <c r="B113" s="307">
        <f>B111+B98+B106+B67</f>
        <v>0</v>
      </c>
      <c r="C113" s="307">
        <f>C111+C106+C98+C67</f>
        <v>0</v>
      </c>
      <c r="D113" s="308">
        <f>SUM(D111+D67+D98+D106)</f>
        <v>0</v>
      </c>
    </row>
    <row r="114" spans="1:4" ht="11.15" customHeight="1">
      <c r="A114" s="302" t="s">
        <v>300</v>
      </c>
      <c r="B114" s="303"/>
      <c r="C114" s="318"/>
      <c r="D114" s="319"/>
    </row>
    <row r="115" spans="1:4" ht="11.15" customHeight="1">
      <c r="A115" s="303" t="s">
        <v>301</v>
      </c>
      <c r="B115" s="451"/>
      <c r="C115" s="451"/>
      <c r="D115" s="451"/>
    </row>
    <row r="116" spans="1:4" ht="11.15" customHeight="1">
      <c r="A116" s="303"/>
      <c r="B116" s="327"/>
      <c r="C116" s="327"/>
      <c r="D116" s="328"/>
    </row>
    <row r="117" spans="1:4" ht="11.15" customHeight="1">
      <c r="A117" s="303" t="s">
        <v>302</v>
      </c>
      <c r="B117" s="451"/>
      <c r="C117" s="451"/>
      <c r="D117" s="451"/>
    </row>
    <row r="118" spans="1:4" ht="11.15" customHeight="1">
      <c r="A118" s="306" t="s">
        <v>303</v>
      </c>
      <c r="B118" s="307">
        <f>SUM(B115,B117)</f>
        <v>0</v>
      </c>
      <c r="C118" s="307">
        <f>SUM(C115,C117)</f>
        <v>0</v>
      </c>
      <c r="D118" s="307">
        <f>SUM(D115,D117)</f>
        <v>0</v>
      </c>
    </row>
    <row r="119" spans="1:4">
      <c r="A119" s="302" t="s">
        <v>304</v>
      </c>
      <c r="B119" s="329">
        <f>B118+B113+B55+B9</f>
        <v>0</v>
      </c>
      <c r="C119" s="329">
        <f>C118+C113+C55+C9</f>
        <v>0</v>
      </c>
      <c r="D119" s="330">
        <f>SUM(D118+D113+D55+D9)</f>
        <v>0</v>
      </c>
    </row>
    <row r="120" spans="1:4" s="333" customFormat="1">
      <c r="A120" s="331"/>
      <c r="B120" s="332"/>
      <c r="C120" s="332"/>
      <c r="D120" s="332"/>
    </row>
    <row r="121" spans="1:4">
      <c r="A121" s="334"/>
      <c r="B121" s="335"/>
      <c r="C121" s="334"/>
      <c r="D121" s="334"/>
    </row>
    <row r="122" spans="1:4" ht="12" customHeight="1" thickBot="1">
      <c r="A122" s="489" t="s">
        <v>305</v>
      </c>
      <c r="B122" s="490"/>
      <c r="C122" s="490"/>
      <c r="D122" s="491"/>
    </row>
    <row r="123" spans="1:4">
      <c r="A123" s="301" t="str">
        <f>A5</f>
        <v>anno</v>
      </c>
      <c r="B123" s="450">
        <v>0</v>
      </c>
      <c r="C123" s="450">
        <v>0</v>
      </c>
      <c r="D123" s="450">
        <v>0</v>
      </c>
    </row>
    <row r="124" spans="1:4">
      <c r="A124" s="336" t="s">
        <v>306</v>
      </c>
      <c r="B124" s="337">
        <f>B115</f>
        <v>0</v>
      </c>
      <c r="C124" s="337">
        <f>C115</f>
        <v>0</v>
      </c>
      <c r="D124" s="337">
        <f>D115</f>
        <v>0</v>
      </c>
    </row>
    <row r="125" spans="1:4">
      <c r="A125" s="303" t="s">
        <v>307</v>
      </c>
      <c r="B125" s="452"/>
      <c r="C125" s="452"/>
      <c r="D125" s="453"/>
    </row>
    <row r="126" spans="1:4">
      <c r="A126" s="303" t="s">
        <v>308</v>
      </c>
      <c r="B126" s="327">
        <f>B124-B125</f>
        <v>0</v>
      </c>
      <c r="C126" s="327">
        <f>C124-C125</f>
        <v>0</v>
      </c>
      <c r="D126" s="327">
        <f>D124-D125</f>
        <v>0</v>
      </c>
    </row>
    <row r="127" spans="1:4" ht="13" customHeight="1">
      <c r="A127" s="306" t="s">
        <v>309</v>
      </c>
      <c r="B127" s="338">
        <f>SUM(B125:B126)</f>
        <v>0</v>
      </c>
      <c r="C127" s="338">
        <f>SUM(C125:C126)</f>
        <v>0</v>
      </c>
      <c r="D127" s="339">
        <f>SUM(D125:D126)</f>
        <v>0</v>
      </c>
    </row>
    <row r="128" spans="1:4">
      <c r="A128" s="310" t="s">
        <v>310</v>
      </c>
      <c r="B128" s="340">
        <f>B124-B127</f>
        <v>0</v>
      </c>
      <c r="C128" s="340">
        <f>C124-C127</f>
        <v>0</v>
      </c>
      <c r="D128" s="340">
        <f>D124-D127</f>
        <v>0</v>
      </c>
    </row>
    <row r="129" spans="1:4">
      <c r="A129" s="486" t="s">
        <v>566</v>
      </c>
      <c r="B129" s="487"/>
      <c r="C129" s="487"/>
      <c r="D129" s="488"/>
    </row>
    <row r="130" spans="1:4">
      <c r="A130" s="301" t="str">
        <f>A123</f>
        <v>anno</v>
      </c>
      <c r="B130" s="450">
        <v>0</v>
      </c>
      <c r="C130" s="450">
        <v>0</v>
      </c>
      <c r="D130" s="450">
        <v>0</v>
      </c>
    </row>
    <row r="131" spans="1:4">
      <c r="A131" s="302" t="s">
        <v>311</v>
      </c>
      <c r="B131" s="303"/>
      <c r="C131" s="318"/>
      <c r="D131" s="319"/>
    </row>
    <row r="132" spans="1:4">
      <c r="A132" s="309" t="s">
        <v>312</v>
      </c>
      <c r="B132" s="451"/>
      <c r="C132" s="451"/>
      <c r="D132" s="451"/>
    </row>
    <row r="133" spans="1:4">
      <c r="A133" s="309" t="s">
        <v>313</v>
      </c>
      <c r="B133" s="451"/>
      <c r="C133" s="451"/>
      <c r="D133" s="451"/>
    </row>
    <row r="134" spans="1:4">
      <c r="A134" s="309" t="s">
        <v>314</v>
      </c>
      <c r="B134" s="451"/>
      <c r="C134" s="451"/>
      <c r="D134" s="451"/>
    </row>
    <row r="135" spans="1:4">
      <c r="A135" s="309" t="s">
        <v>315</v>
      </c>
      <c r="B135" s="451"/>
      <c r="C135" s="451"/>
      <c r="D135" s="451"/>
    </row>
    <row r="136" spans="1:4">
      <c r="A136" s="309" t="s">
        <v>316</v>
      </c>
      <c r="B136" s="451"/>
      <c r="C136" s="451"/>
      <c r="D136" s="451"/>
    </row>
    <row r="137" spans="1:4">
      <c r="A137" s="309" t="s">
        <v>317</v>
      </c>
      <c r="B137" s="451"/>
      <c r="C137" s="451"/>
      <c r="D137" s="451"/>
    </row>
    <row r="138" spans="1:4">
      <c r="A138" s="309" t="s">
        <v>318</v>
      </c>
      <c r="B138" s="454"/>
      <c r="C138" s="454"/>
      <c r="D138" s="454"/>
    </row>
    <row r="139" spans="1:4">
      <c r="A139" s="342" t="s">
        <v>319</v>
      </c>
      <c r="B139" s="451"/>
      <c r="C139" s="451"/>
      <c r="D139" s="451"/>
    </row>
    <row r="140" spans="1:4">
      <c r="A140" s="342" t="s">
        <v>320</v>
      </c>
      <c r="B140" s="451"/>
      <c r="C140" s="451"/>
      <c r="D140" s="451"/>
    </row>
    <row r="141" spans="1:4">
      <c r="A141" s="342" t="s">
        <v>321</v>
      </c>
      <c r="B141" s="451"/>
      <c r="C141" s="451"/>
      <c r="D141" s="451"/>
    </row>
    <row r="142" spans="1:4">
      <c r="A142" s="342" t="s">
        <v>322</v>
      </c>
      <c r="B142" s="451"/>
      <c r="C142" s="451"/>
      <c r="D142" s="451"/>
    </row>
    <row r="143" spans="1:4">
      <c r="A143" s="342" t="s">
        <v>323</v>
      </c>
      <c r="B143" s="451"/>
      <c r="C143" s="451"/>
      <c r="D143" s="451"/>
    </row>
    <row r="144" spans="1:4">
      <c r="A144" s="342" t="s">
        <v>324</v>
      </c>
      <c r="B144" s="451"/>
      <c r="C144" s="451"/>
      <c r="D144" s="451"/>
    </row>
    <row r="145" spans="1:4">
      <c r="A145" s="342" t="s">
        <v>325</v>
      </c>
      <c r="B145" s="451"/>
      <c r="C145" s="451"/>
      <c r="D145" s="451"/>
    </row>
    <row r="146" spans="1:4">
      <c r="A146" s="310" t="s">
        <v>326</v>
      </c>
      <c r="B146" s="311">
        <f>B139+B140+B141+B142+B143+B144+B145</f>
        <v>0</v>
      </c>
      <c r="C146" s="311">
        <f>SUM(C139:C145)</f>
        <v>0</v>
      </c>
      <c r="D146" s="312">
        <f>D139+D140+D141+D142+D143+D144+D145</f>
        <v>0</v>
      </c>
    </row>
    <row r="147" spans="1:4">
      <c r="A147" s="309" t="s">
        <v>327</v>
      </c>
      <c r="B147" s="451"/>
      <c r="C147" s="451"/>
      <c r="D147" s="451"/>
    </row>
    <row r="148" spans="1:4">
      <c r="A148" s="309" t="s">
        <v>328</v>
      </c>
      <c r="B148" s="451"/>
      <c r="C148" s="451"/>
      <c r="D148" s="451"/>
    </row>
    <row r="149" spans="1:4">
      <c r="A149" s="306" t="s">
        <v>329</v>
      </c>
      <c r="B149" s="307">
        <f>B146+B147+B148+B132+B133+B134+B135+B136+B137</f>
        <v>0</v>
      </c>
      <c r="C149" s="307">
        <f>C132+C133+C134+C135+C136+C137+C146+C147+C148</f>
        <v>0</v>
      </c>
      <c r="D149" s="308">
        <f>D132+D133+D134+D135+D136+D137+D139+D140+D141+D142+D143+D144+D145+D147+D148</f>
        <v>0</v>
      </c>
    </row>
    <row r="150" spans="1:4">
      <c r="A150" s="302" t="s">
        <v>330</v>
      </c>
      <c r="B150" s="303"/>
      <c r="C150" s="318"/>
      <c r="D150" s="319"/>
    </row>
    <row r="151" spans="1:4">
      <c r="A151" s="303" t="s">
        <v>331</v>
      </c>
      <c r="B151" s="451"/>
      <c r="C151" s="451"/>
      <c r="D151" s="451"/>
    </row>
    <row r="152" spans="1:4">
      <c r="A152" s="303" t="s">
        <v>332</v>
      </c>
      <c r="B152" s="451"/>
      <c r="C152" s="451"/>
      <c r="D152" s="451"/>
    </row>
    <row r="153" spans="1:4" ht="11.15" customHeight="1">
      <c r="A153" s="303" t="s">
        <v>333</v>
      </c>
      <c r="B153" s="451"/>
      <c r="C153" s="451"/>
      <c r="D153" s="451"/>
    </row>
    <row r="154" spans="1:4">
      <c r="A154" s="306" t="s">
        <v>334</v>
      </c>
      <c r="B154" s="307">
        <f>SUM(B151:B153)</f>
        <v>0</v>
      </c>
      <c r="C154" s="307">
        <f>SUM(C151:C153)</f>
        <v>0</v>
      </c>
      <c r="D154" s="308">
        <f>SUM(D151:D153)</f>
        <v>0</v>
      </c>
    </row>
    <row r="155" spans="1:4" ht="6" customHeight="1">
      <c r="A155" s="320"/>
      <c r="B155" s="343"/>
      <c r="C155" s="309"/>
      <c r="D155" s="344"/>
    </row>
    <row r="156" spans="1:4" ht="11.15" customHeight="1">
      <c r="A156" s="302" t="s">
        <v>335</v>
      </c>
      <c r="B156" s="345"/>
      <c r="C156" s="345"/>
      <c r="D156" s="346"/>
    </row>
    <row r="157" spans="1:4" ht="11.15" customHeight="1">
      <c r="A157" s="302" t="s">
        <v>336</v>
      </c>
      <c r="B157" s="303"/>
      <c r="C157" s="318"/>
      <c r="D157" s="319"/>
    </row>
    <row r="158" spans="1:4" ht="11.15" customHeight="1">
      <c r="A158" s="309" t="s">
        <v>337</v>
      </c>
      <c r="B158" s="303"/>
      <c r="C158" s="318"/>
      <c r="D158" s="319"/>
    </row>
    <row r="159" spans="1:4" ht="11.15" customHeight="1">
      <c r="A159" s="313" t="s">
        <v>338</v>
      </c>
      <c r="B159" s="451"/>
      <c r="C159" s="451"/>
      <c r="D159" s="451"/>
    </row>
    <row r="160" spans="1:4" ht="11.15" customHeight="1">
      <c r="A160" s="313" t="s">
        <v>339</v>
      </c>
      <c r="B160" s="451"/>
      <c r="C160" s="451"/>
      <c r="D160" s="451"/>
    </row>
    <row r="161" spans="1:4" ht="11.15" customHeight="1">
      <c r="A161" s="310" t="s">
        <v>340</v>
      </c>
      <c r="B161" s="311">
        <f>SUM(B159:B160)</f>
        <v>0</v>
      </c>
      <c r="C161" s="311">
        <f>SUM(C159:C160)</f>
        <v>0</v>
      </c>
      <c r="D161" s="312">
        <f>SUM(D159:D160)</f>
        <v>0</v>
      </c>
    </row>
    <row r="162" spans="1:4" ht="11.15" customHeight="1">
      <c r="A162" s="309" t="s">
        <v>341</v>
      </c>
      <c r="B162" s="303"/>
      <c r="C162" s="303"/>
      <c r="D162" s="304"/>
    </row>
    <row r="163" spans="1:4" ht="11.15" customHeight="1">
      <c r="A163" s="313" t="s">
        <v>338</v>
      </c>
      <c r="B163" s="451"/>
      <c r="C163" s="451"/>
      <c r="D163" s="451"/>
    </row>
    <row r="164" spans="1:4" ht="11.15" customHeight="1">
      <c r="A164" s="313" t="s">
        <v>339</v>
      </c>
      <c r="B164" s="451"/>
      <c r="C164" s="451"/>
      <c r="D164" s="451"/>
    </row>
    <row r="165" spans="1:4" ht="11.15" customHeight="1">
      <c r="A165" s="310" t="s">
        <v>342</v>
      </c>
      <c r="B165" s="311">
        <f>SUM(B163:B164)</f>
        <v>0</v>
      </c>
      <c r="C165" s="311">
        <f>SUM(C163:C164)</f>
        <v>0</v>
      </c>
      <c r="D165" s="312">
        <f>SUM(D163:D164)</f>
        <v>0</v>
      </c>
    </row>
    <row r="166" spans="1:4" ht="11.15" customHeight="1">
      <c r="A166" s="309" t="s">
        <v>343</v>
      </c>
      <c r="B166" s="303"/>
      <c r="C166" s="303"/>
      <c r="D166" s="304"/>
    </row>
    <row r="167" spans="1:4" ht="11.15" customHeight="1">
      <c r="A167" s="313" t="s">
        <v>338</v>
      </c>
      <c r="B167" s="451"/>
      <c r="C167" s="451"/>
      <c r="D167" s="451"/>
    </row>
    <row r="168" spans="1:4" ht="11.15" customHeight="1">
      <c r="A168" s="313" t="s">
        <v>339</v>
      </c>
      <c r="B168" s="451"/>
      <c r="C168" s="451"/>
      <c r="D168" s="451"/>
    </row>
    <row r="169" spans="1:4" ht="11.15" customHeight="1">
      <c r="A169" s="310" t="s">
        <v>344</v>
      </c>
      <c r="B169" s="321">
        <f>SUM(B167:B168)</f>
        <v>0</v>
      </c>
      <c r="C169" s="321">
        <f>SUM(C167:C168)</f>
        <v>0</v>
      </c>
      <c r="D169" s="322">
        <f>SUM(D167:D168)</f>
        <v>0</v>
      </c>
    </row>
    <row r="170" spans="1:4" ht="11.15" customHeight="1">
      <c r="A170" s="309" t="s">
        <v>345</v>
      </c>
      <c r="B170" s="303"/>
      <c r="C170" s="303"/>
      <c r="D170" s="304"/>
    </row>
    <row r="171" spans="1:4" ht="11.15" customHeight="1">
      <c r="A171" s="313" t="s">
        <v>338</v>
      </c>
      <c r="B171" s="451"/>
      <c r="C171" s="451"/>
      <c r="D171" s="451"/>
    </row>
    <row r="172" spans="1:4" ht="11.15" customHeight="1">
      <c r="A172" s="313" t="s">
        <v>339</v>
      </c>
      <c r="B172" s="451"/>
      <c r="C172" s="451"/>
      <c r="D172" s="451"/>
    </row>
    <row r="173" spans="1:4" ht="11.15" customHeight="1">
      <c r="A173" s="310" t="s">
        <v>346</v>
      </c>
      <c r="B173" s="321">
        <f>SUM(B171:B172)</f>
        <v>0</v>
      </c>
      <c r="C173" s="321">
        <f>SUM(C171:C172)</f>
        <v>0</v>
      </c>
      <c r="D173" s="322">
        <f>SUM(D171:D172)</f>
        <v>0</v>
      </c>
    </row>
    <row r="174" spans="1:4" ht="11.15" customHeight="1">
      <c r="A174" s="309" t="s">
        <v>347</v>
      </c>
      <c r="B174" s="303"/>
      <c r="C174" s="303"/>
      <c r="D174" s="304"/>
    </row>
    <row r="175" spans="1:4" ht="11.15" customHeight="1">
      <c r="A175" s="313" t="s">
        <v>338</v>
      </c>
      <c r="B175" s="451"/>
      <c r="C175" s="451"/>
      <c r="D175" s="451"/>
    </row>
    <row r="176" spans="1:4" ht="11.15" customHeight="1">
      <c r="A176" s="313" t="s">
        <v>339</v>
      </c>
      <c r="B176" s="451"/>
      <c r="C176" s="451"/>
      <c r="D176" s="451"/>
    </row>
    <row r="177" spans="1:4" ht="11.15" customHeight="1">
      <c r="A177" s="310" t="s">
        <v>348</v>
      </c>
      <c r="B177" s="321">
        <f>SUM(B175:B176)</f>
        <v>0</v>
      </c>
      <c r="C177" s="321">
        <f>SUM(C175:C176)</f>
        <v>0</v>
      </c>
      <c r="D177" s="322">
        <f>SUM(D175:D176)</f>
        <v>0</v>
      </c>
    </row>
    <row r="178" spans="1:4" ht="11.15" customHeight="1">
      <c r="A178" s="309" t="s">
        <v>349</v>
      </c>
      <c r="B178" s="303"/>
      <c r="C178" s="303"/>
      <c r="D178" s="304"/>
    </row>
    <row r="179" spans="1:4" ht="11.15" customHeight="1">
      <c r="A179" s="313" t="s">
        <v>338</v>
      </c>
      <c r="B179" s="451"/>
      <c r="C179" s="451"/>
      <c r="D179" s="451"/>
    </row>
    <row r="180" spans="1:4" ht="11.15" customHeight="1">
      <c r="A180" s="313" t="s">
        <v>339</v>
      </c>
      <c r="B180" s="451"/>
      <c r="C180" s="451"/>
      <c r="D180" s="451"/>
    </row>
    <row r="181" spans="1:4">
      <c r="A181" s="310" t="s">
        <v>350</v>
      </c>
      <c r="B181" s="321">
        <f>SUM(B179:B180)</f>
        <v>0</v>
      </c>
      <c r="C181" s="321">
        <f>SUM(C179:C180)</f>
        <v>0</v>
      </c>
      <c r="D181" s="322">
        <f>SUM(D179:D180)</f>
        <v>0</v>
      </c>
    </row>
    <row r="182" spans="1:4">
      <c r="A182" s="334"/>
      <c r="B182" s="335"/>
      <c r="C182" s="334"/>
      <c r="D182" s="334"/>
    </row>
    <row r="183" spans="1:4">
      <c r="A183" s="316"/>
      <c r="B183" s="316"/>
      <c r="C183" s="315"/>
      <c r="D183" s="317"/>
    </row>
    <row r="184" spans="1:4" ht="12" customHeight="1">
      <c r="A184" s="301" t="str">
        <f>A123</f>
        <v>anno</v>
      </c>
      <c r="B184" s="450">
        <v>0</v>
      </c>
      <c r="C184" s="450">
        <v>0</v>
      </c>
      <c r="D184" s="450">
        <v>0</v>
      </c>
    </row>
    <row r="185" spans="1:4">
      <c r="A185" s="347" t="s">
        <v>351</v>
      </c>
      <c r="B185" s="303"/>
      <c r="C185" s="318"/>
      <c r="D185" s="319"/>
    </row>
    <row r="186" spans="1:4">
      <c r="A186" s="313" t="s">
        <v>352</v>
      </c>
      <c r="B186" s="451"/>
      <c r="C186" s="451"/>
      <c r="D186" s="451"/>
    </row>
    <row r="187" spans="1:4">
      <c r="A187" s="313" t="s">
        <v>353</v>
      </c>
      <c r="B187" s="451"/>
      <c r="C187" s="451"/>
      <c r="D187" s="451"/>
    </row>
    <row r="188" spans="1:4">
      <c r="A188" s="310" t="s">
        <v>354</v>
      </c>
      <c r="B188" s="321">
        <f>SUM(B186:B187)</f>
        <v>0</v>
      </c>
      <c r="C188" s="321">
        <f>SUM(C186:C187)</f>
        <v>0</v>
      </c>
      <c r="D188" s="322">
        <f>SUM(D186:D187)</f>
        <v>0</v>
      </c>
    </row>
    <row r="189" spans="1:4">
      <c r="A189" s="309" t="s">
        <v>355</v>
      </c>
      <c r="B189" s="303"/>
      <c r="C189" s="303"/>
      <c r="D189" s="304"/>
    </row>
    <row r="190" spans="1:4">
      <c r="A190" s="313" t="s">
        <v>352</v>
      </c>
      <c r="B190" s="451"/>
      <c r="C190" s="451"/>
      <c r="D190" s="451"/>
    </row>
    <row r="191" spans="1:4">
      <c r="A191" s="313" t="s">
        <v>353</v>
      </c>
      <c r="B191" s="451"/>
      <c r="C191" s="451"/>
      <c r="D191" s="451"/>
    </row>
    <row r="192" spans="1:4">
      <c r="A192" s="310" t="s">
        <v>356</v>
      </c>
      <c r="B192" s="321">
        <f>SUM(B190:B191)</f>
        <v>0</v>
      </c>
      <c r="C192" s="321">
        <f>SUM(C190:C191)</f>
        <v>0</v>
      </c>
      <c r="D192" s="322">
        <f>SUM(D190:D191)</f>
        <v>0</v>
      </c>
    </row>
    <row r="193" spans="1:4">
      <c r="A193" s="309" t="s">
        <v>357</v>
      </c>
      <c r="B193" s="303"/>
      <c r="C193" s="303"/>
      <c r="D193" s="304"/>
    </row>
    <row r="194" spans="1:4">
      <c r="A194" s="313" t="s">
        <v>352</v>
      </c>
      <c r="B194" s="451"/>
      <c r="C194" s="451"/>
      <c r="D194" s="451"/>
    </row>
    <row r="195" spans="1:4">
      <c r="A195" s="313" t="s">
        <v>353</v>
      </c>
      <c r="B195" s="451"/>
      <c r="C195" s="451"/>
      <c r="D195" s="451"/>
    </row>
    <row r="196" spans="1:4">
      <c r="A196" s="310" t="s">
        <v>358</v>
      </c>
      <c r="B196" s="321">
        <f>SUM(B194:B195)</f>
        <v>0</v>
      </c>
      <c r="C196" s="321">
        <f>SUM(C194:C195)</f>
        <v>0</v>
      </c>
      <c r="D196" s="322">
        <f>SUM(D194:D195)</f>
        <v>0</v>
      </c>
    </row>
    <row r="197" spans="1:4">
      <c r="A197" s="309" t="s">
        <v>359</v>
      </c>
      <c r="B197" s="303"/>
      <c r="C197" s="303"/>
      <c r="D197" s="304"/>
    </row>
    <row r="198" spans="1:4">
      <c r="A198" s="348" t="s">
        <v>352</v>
      </c>
      <c r="B198" s="451"/>
      <c r="C198" s="451"/>
      <c r="D198" s="451"/>
    </row>
    <row r="199" spans="1:4">
      <c r="A199" s="348" t="s">
        <v>353</v>
      </c>
      <c r="B199" s="451"/>
      <c r="C199" s="451"/>
      <c r="D199" s="451"/>
    </row>
    <row r="200" spans="1:4">
      <c r="A200" s="310" t="s">
        <v>360</v>
      </c>
      <c r="B200" s="321">
        <f>SUM(B198:B199)</f>
        <v>0</v>
      </c>
      <c r="C200" s="321">
        <f>SUM(C198:C199)</f>
        <v>0</v>
      </c>
      <c r="D200" s="322">
        <f>SUM(D198:D199)</f>
        <v>0</v>
      </c>
    </row>
    <row r="201" spans="1:4">
      <c r="A201" s="309" t="s">
        <v>361</v>
      </c>
      <c r="B201" s="303"/>
      <c r="C201" s="303"/>
      <c r="D201" s="304"/>
    </row>
    <row r="202" spans="1:4">
      <c r="A202" s="313" t="s">
        <v>352</v>
      </c>
      <c r="B202" s="451"/>
      <c r="C202" s="451"/>
      <c r="D202" s="451"/>
    </row>
    <row r="203" spans="1:4">
      <c r="A203" s="313" t="s">
        <v>353</v>
      </c>
      <c r="B203" s="451"/>
      <c r="C203" s="451"/>
      <c r="D203" s="451"/>
    </row>
    <row r="204" spans="1:4">
      <c r="A204" s="310" t="s">
        <v>362</v>
      </c>
      <c r="B204" s="321">
        <f>SUM(B202:B203)</f>
        <v>0</v>
      </c>
      <c r="C204" s="321">
        <f>SUM(C202:C203)</f>
        <v>0</v>
      </c>
      <c r="D204" s="322">
        <f>SUM(D202:D203)</f>
        <v>0</v>
      </c>
    </row>
    <row r="205" spans="1:4">
      <c r="A205" s="309" t="s">
        <v>363</v>
      </c>
      <c r="B205" s="303"/>
      <c r="C205" s="303"/>
      <c r="D205" s="304"/>
    </row>
    <row r="206" spans="1:4">
      <c r="A206" s="313" t="s">
        <v>352</v>
      </c>
      <c r="B206" s="451"/>
      <c r="C206" s="451"/>
      <c r="D206" s="451"/>
    </row>
    <row r="207" spans="1:4">
      <c r="A207" s="313" t="s">
        <v>353</v>
      </c>
      <c r="B207" s="451"/>
      <c r="C207" s="451"/>
      <c r="D207" s="451"/>
    </row>
    <row r="208" spans="1:4">
      <c r="A208" s="310" t="s">
        <v>364</v>
      </c>
      <c r="B208" s="321">
        <f>SUM(B206:B207)</f>
        <v>0</v>
      </c>
      <c r="C208" s="321">
        <f>SUM(C206:C207)</f>
        <v>0</v>
      </c>
      <c r="D208" s="322">
        <f>SUM(D206:D207)</f>
        <v>0</v>
      </c>
    </row>
    <row r="209" spans="1:4">
      <c r="A209" s="309" t="s">
        <v>365</v>
      </c>
      <c r="B209" s="303"/>
      <c r="C209" s="303"/>
      <c r="D209" s="304"/>
    </row>
    <row r="210" spans="1:4">
      <c r="A210" s="313" t="s">
        <v>352</v>
      </c>
      <c r="B210" s="451"/>
      <c r="C210" s="451"/>
      <c r="D210" s="451"/>
    </row>
    <row r="211" spans="1:4">
      <c r="A211" s="313" t="s">
        <v>353</v>
      </c>
      <c r="B211" s="451"/>
      <c r="C211" s="451"/>
      <c r="D211" s="451"/>
    </row>
    <row r="212" spans="1:4">
      <c r="A212" s="310" t="s">
        <v>366</v>
      </c>
      <c r="B212" s="321">
        <f>SUM(B210:B211)</f>
        <v>0</v>
      </c>
      <c r="C212" s="321">
        <f>SUM(C210:C211)</f>
        <v>0</v>
      </c>
      <c r="D212" s="322">
        <f>SUM(D210:D211)</f>
        <v>0</v>
      </c>
    </row>
    <row r="213" spans="1:4">
      <c r="A213" s="309" t="s">
        <v>367</v>
      </c>
      <c r="B213" s="303"/>
      <c r="C213" s="303"/>
      <c r="D213" s="304"/>
    </row>
    <row r="214" spans="1:4" ht="12" customHeight="1">
      <c r="A214" s="313" t="s">
        <v>352</v>
      </c>
      <c r="B214" s="451"/>
      <c r="C214" s="451"/>
      <c r="D214" s="451"/>
    </row>
    <row r="215" spans="1:4">
      <c r="A215" s="313" t="s">
        <v>353</v>
      </c>
      <c r="B215" s="451"/>
      <c r="C215" s="451"/>
      <c r="D215" s="451"/>
    </row>
    <row r="216" spans="1:4">
      <c r="A216" s="310" t="s">
        <v>368</v>
      </c>
      <c r="B216" s="321">
        <f>SUM(B214:B215)</f>
        <v>0</v>
      </c>
      <c r="C216" s="321">
        <f>SUM(C214:C215)</f>
        <v>0</v>
      </c>
      <c r="D216" s="322">
        <f>SUM(D214:D215)</f>
        <v>0</v>
      </c>
    </row>
    <row r="217" spans="1:4">
      <c r="A217" s="349"/>
      <c r="B217" s="350"/>
      <c r="C217" s="350"/>
      <c r="D217" s="351"/>
    </row>
    <row r="218" spans="1:4">
      <c r="A218" s="306" t="s">
        <v>369</v>
      </c>
      <c r="B218" s="307">
        <f>B161+B165+B169+B173+B177+B181+B188+B192+B196+B200+B204+B208+B212+B216</f>
        <v>0</v>
      </c>
      <c r="C218" s="307">
        <f>C216+C212+C208+C204+C200+C196+C192+C188+C181+C177+C173+C169+C165+C161</f>
        <v>0</v>
      </c>
      <c r="D218" s="308">
        <f>D161+D165+D169+D173+D177+D181+D188+D192+D196+D200+D204+D208+D212+D216</f>
        <v>0</v>
      </c>
    </row>
    <row r="219" spans="1:4">
      <c r="A219" s="302" t="s">
        <v>370</v>
      </c>
      <c r="B219" s="303"/>
      <c r="C219" s="303"/>
      <c r="D219" s="304"/>
    </row>
    <row r="220" spans="1:4">
      <c r="A220" s="303" t="s">
        <v>371</v>
      </c>
      <c r="B220" s="305"/>
      <c r="C220" s="305"/>
      <c r="D220" s="305"/>
    </row>
    <row r="221" spans="1:4">
      <c r="A221" s="318"/>
      <c r="B221" s="327"/>
      <c r="C221" s="327"/>
      <c r="D221" s="328"/>
    </row>
    <row r="222" spans="1:4">
      <c r="A222" s="303" t="s">
        <v>372</v>
      </c>
      <c r="B222" s="305"/>
      <c r="C222" s="305"/>
      <c r="D222" s="305"/>
    </row>
    <row r="223" spans="1:4">
      <c r="A223" s="306" t="s">
        <v>373</v>
      </c>
      <c r="B223" s="307">
        <f>SUM(B220:B222)</f>
        <v>0</v>
      </c>
      <c r="C223" s="307">
        <f>SUM(C220:C222)</f>
        <v>0</v>
      </c>
      <c r="D223" s="308">
        <f>SUM(D220:D222)</f>
        <v>0</v>
      </c>
    </row>
    <row r="224" spans="1:4">
      <c r="A224" s="352"/>
      <c r="B224" s="353"/>
      <c r="C224" s="354"/>
      <c r="D224" s="355"/>
    </row>
    <row r="225" spans="1:4">
      <c r="A225" s="356" t="s">
        <v>374</v>
      </c>
      <c r="B225" s="357">
        <f>B223+B218+B156+B154+B149</f>
        <v>0</v>
      </c>
      <c r="C225" s="357">
        <f>C223+C218+C156+C154+C149</f>
        <v>0</v>
      </c>
      <c r="D225" s="358">
        <f>D223+D218+D156+D154+D149</f>
        <v>0</v>
      </c>
    </row>
    <row r="226" spans="1:4">
      <c r="A226" s="359"/>
      <c r="B226" s="335"/>
      <c r="C226" s="334"/>
      <c r="D226" s="319"/>
    </row>
    <row r="227" spans="1:4" ht="12" thickBot="1">
      <c r="A227" s="359"/>
      <c r="B227" s="335"/>
      <c r="C227" s="334"/>
      <c r="D227" s="319"/>
    </row>
    <row r="228" spans="1:4" ht="12" thickBot="1">
      <c r="A228" s="492" t="s">
        <v>375</v>
      </c>
      <c r="B228" s="493"/>
      <c r="C228" s="493"/>
      <c r="D228" s="494"/>
    </row>
    <row r="229" spans="1:4">
      <c r="A229" s="356" t="s">
        <v>376</v>
      </c>
      <c r="B229" s="357">
        <f>B220</f>
        <v>0</v>
      </c>
      <c r="C229" s="357">
        <f>C220</f>
        <v>0</v>
      </c>
      <c r="D229" s="357">
        <f>D220</f>
        <v>0</v>
      </c>
    </row>
    <row r="230" spans="1:4">
      <c r="A230" s="360" t="s">
        <v>377</v>
      </c>
      <c r="B230" s="305"/>
      <c r="C230" s="305"/>
      <c r="D230" s="305"/>
    </row>
    <row r="231" spans="1:4">
      <c r="A231" s="360" t="s">
        <v>308</v>
      </c>
      <c r="B231" s="361">
        <f>IF(B230&lt;B229,B229-B230,0)</f>
        <v>0</v>
      </c>
      <c r="C231" s="361">
        <f>IF(C230&lt;C229,C229-C230,0)</f>
        <v>0</v>
      </c>
      <c r="D231" s="361">
        <f>IF(D230&lt;D229,D229-D230,0)</f>
        <v>0</v>
      </c>
    </row>
    <row r="232" spans="1:4">
      <c r="A232" s="302" t="s">
        <v>310</v>
      </c>
      <c r="B232" s="362">
        <f>B229-B230-B231</f>
        <v>0</v>
      </c>
      <c r="C232" s="362">
        <f>C229-C230-C231</f>
        <v>0</v>
      </c>
      <c r="D232" s="362">
        <f>D229-D230-D231</f>
        <v>0</v>
      </c>
    </row>
    <row r="233" spans="1:4">
      <c r="A233" s="359"/>
      <c r="B233" s="335"/>
      <c r="C233" s="334"/>
      <c r="D233" s="319"/>
    </row>
    <row r="234" spans="1:4">
      <c r="A234" s="495" t="s">
        <v>378</v>
      </c>
      <c r="B234" s="496"/>
      <c r="C234" s="496"/>
      <c r="D234" s="497"/>
    </row>
    <row r="235" spans="1:4">
      <c r="A235" s="301" t="str">
        <f>A184</f>
        <v>anno</v>
      </c>
      <c r="B235" s="450">
        <v>0</v>
      </c>
      <c r="C235" s="450">
        <v>0</v>
      </c>
      <c r="D235" s="450">
        <v>0</v>
      </c>
    </row>
    <row r="236" spans="1:4">
      <c r="A236" s="360" t="s">
        <v>379</v>
      </c>
      <c r="B236" s="363">
        <f>B119</f>
        <v>0</v>
      </c>
      <c r="C236" s="363">
        <f>C119</f>
        <v>0</v>
      </c>
      <c r="D236" s="363">
        <f>D119</f>
        <v>0</v>
      </c>
    </row>
    <row r="237" spans="1:4">
      <c r="A237" s="360" t="s">
        <v>380</v>
      </c>
      <c r="B237" s="363">
        <f>B225</f>
        <v>0</v>
      </c>
      <c r="C237" s="363">
        <f>C225</f>
        <v>0</v>
      </c>
      <c r="D237" s="363">
        <f>D225</f>
        <v>0</v>
      </c>
    </row>
    <row r="238" spans="1:4">
      <c r="A238" s="302" t="s">
        <v>310</v>
      </c>
      <c r="B238" s="329">
        <f>B236-B237</f>
        <v>0</v>
      </c>
      <c r="C238" s="329">
        <f>C236-C237</f>
        <v>0</v>
      </c>
      <c r="D238" s="329">
        <f>D236-D237</f>
        <v>0</v>
      </c>
    </row>
    <row r="239" spans="1:4" ht="12" thickBot="1">
      <c r="A239" s="315"/>
      <c r="B239" s="316"/>
      <c r="C239" s="315"/>
      <c r="D239" s="315"/>
    </row>
    <row r="240" spans="1:4" ht="12" thickBot="1">
      <c r="A240" s="315"/>
      <c r="B240" s="364" t="str">
        <f>IF(B236=B237,"OK","SBILANCIO")</f>
        <v>OK</v>
      </c>
      <c r="C240" s="365" t="str">
        <f>IF(C236=C237,"OK","SBILANCIO")</f>
        <v>OK</v>
      </c>
      <c r="D240" s="366" t="str">
        <f>IF(D236=D237,"OK","SBILANCIO")</f>
        <v>OK</v>
      </c>
    </row>
    <row r="241" spans="1:4" ht="12" customHeight="1">
      <c r="A241" s="367"/>
      <c r="B241" s="367"/>
      <c r="C241" s="367"/>
      <c r="D241" s="367"/>
    </row>
    <row r="242" spans="1:4">
      <c r="A242" s="367"/>
      <c r="B242" s="367"/>
      <c r="C242" s="367"/>
      <c r="D242" s="367"/>
    </row>
    <row r="243" spans="1:4" ht="12" customHeight="1">
      <c r="A243" s="498" t="s">
        <v>381</v>
      </c>
      <c r="B243" s="499"/>
      <c r="C243" s="499"/>
      <c r="D243" s="500"/>
    </row>
    <row r="244" spans="1:4">
      <c r="A244" s="368" t="s">
        <v>382</v>
      </c>
      <c r="B244" s="450">
        <v>0</v>
      </c>
      <c r="C244" s="450">
        <v>0</v>
      </c>
      <c r="D244" s="450">
        <v>0</v>
      </c>
    </row>
    <row r="245" spans="1:4">
      <c r="A245" s="369" t="s">
        <v>383</v>
      </c>
      <c r="B245" s="451"/>
      <c r="C245" s="451"/>
      <c r="D245" s="451"/>
    </row>
    <row r="246" spans="1:4">
      <c r="A246" s="369" t="s">
        <v>384</v>
      </c>
      <c r="B246" s="370"/>
      <c r="C246" s="371"/>
      <c r="D246" s="372"/>
    </row>
    <row r="247" spans="1:4">
      <c r="A247" s="369" t="s">
        <v>385</v>
      </c>
      <c r="B247" s="451"/>
      <c r="C247" s="451"/>
      <c r="D247" s="451"/>
    </row>
    <row r="248" spans="1:4">
      <c r="A248" s="369" t="s">
        <v>386</v>
      </c>
      <c r="B248" s="451"/>
      <c r="C248" s="451"/>
      <c r="D248" s="451"/>
    </row>
    <row r="249" spans="1:4" ht="12" customHeight="1">
      <c r="A249" s="369" t="s">
        <v>387</v>
      </c>
      <c r="B249" s="451"/>
      <c r="C249" s="451"/>
      <c r="D249" s="451"/>
    </row>
    <row r="250" spans="1:4" ht="11.15" customHeight="1">
      <c r="A250" s="373" t="s">
        <v>388</v>
      </c>
      <c r="B250" s="371"/>
      <c r="C250" s="371"/>
      <c r="D250" s="371"/>
    </row>
    <row r="251" spans="1:4">
      <c r="A251" s="374" t="s">
        <v>389</v>
      </c>
      <c r="B251" s="451"/>
      <c r="C251" s="451"/>
      <c r="D251" s="451"/>
    </row>
    <row r="252" spans="1:4" ht="11.15" customHeight="1">
      <c r="A252" s="375"/>
      <c r="B252" s="451"/>
      <c r="C252" s="451"/>
      <c r="D252" s="451"/>
    </row>
    <row r="253" spans="1:4">
      <c r="A253" s="376" t="s">
        <v>390</v>
      </c>
      <c r="B253" s="451"/>
      <c r="C253" s="451"/>
      <c r="D253" s="451"/>
    </row>
    <row r="254" spans="1:4" ht="12" customHeight="1">
      <c r="A254" s="377" t="s">
        <v>391</v>
      </c>
      <c r="B254" s="378">
        <f>SUM(B251:B253)</f>
        <v>0</v>
      </c>
      <c r="C254" s="378">
        <f>SUM(C251:C253)</f>
        <v>0</v>
      </c>
      <c r="D254" s="378">
        <f>SUM(D251:D253)</f>
        <v>0</v>
      </c>
    </row>
    <row r="255" spans="1:4">
      <c r="A255" s="359"/>
      <c r="B255" s="379"/>
      <c r="C255" s="380"/>
      <c r="D255" s="380"/>
    </row>
    <row r="256" spans="1:4">
      <c r="A256" s="381" t="s">
        <v>392</v>
      </c>
      <c r="B256" s="307">
        <f>B245+B246+B247+B248+B249+B254</f>
        <v>0</v>
      </c>
      <c r="C256" s="307">
        <f>C245+C247+C248+C249+C251+C252+C253</f>
        <v>0</v>
      </c>
      <c r="D256" s="307">
        <f>D245+D247+D248+D249+D254</f>
        <v>0</v>
      </c>
    </row>
    <row r="257" spans="1:4">
      <c r="A257" s="368" t="s">
        <v>393</v>
      </c>
      <c r="B257" s="382"/>
      <c r="C257" s="382"/>
      <c r="D257" s="383"/>
    </row>
    <row r="258" spans="1:4">
      <c r="A258" s="373" t="s">
        <v>394</v>
      </c>
      <c r="B258" s="451"/>
      <c r="C258" s="451"/>
      <c r="D258" s="451"/>
    </row>
    <row r="259" spans="1:4">
      <c r="A259" s="373" t="s">
        <v>395</v>
      </c>
      <c r="B259" s="451"/>
      <c r="C259" s="451"/>
      <c r="D259" s="451"/>
    </row>
    <row r="260" spans="1:4">
      <c r="A260" s="373" t="s">
        <v>396</v>
      </c>
      <c r="B260" s="451"/>
      <c r="C260" s="451"/>
      <c r="D260" s="451"/>
    </row>
    <row r="261" spans="1:4">
      <c r="A261" s="373" t="s">
        <v>397</v>
      </c>
      <c r="B261" s="371"/>
      <c r="C261" s="371"/>
      <c r="D261" s="371"/>
    </row>
    <row r="262" spans="1:4">
      <c r="A262" s="384" t="s">
        <v>398</v>
      </c>
      <c r="B262" s="451"/>
      <c r="C262" s="451"/>
      <c r="D262" s="451"/>
    </row>
    <row r="263" spans="1:4">
      <c r="A263" s="384" t="s">
        <v>399</v>
      </c>
      <c r="B263" s="451"/>
      <c r="C263" s="451"/>
      <c r="D263" s="451"/>
    </row>
    <row r="264" spans="1:4">
      <c r="A264" s="384" t="s">
        <v>400</v>
      </c>
      <c r="B264" s="451"/>
      <c r="C264" s="451"/>
      <c r="D264" s="451"/>
    </row>
    <row r="265" spans="1:4">
      <c r="A265" s="384" t="s">
        <v>401</v>
      </c>
      <c r="B265" s="451"/>
      <c r="C265" s="451"/>
      <c r="D265" s="451"/>
    </row>
    <row r="266" spans="1:4">
      <c r="A266" s="384" t="s">
        <v>402</v>
      </c>
      <c r="B266" s="451"/>
      <c r="C266" s="451"/>
      <c r="D266" s="451"/>
    </row>
    <row r="267" spans="1:4">
      <c r="A267" s="385" t="s">
        <v>403</v>
      </c>
      <c r="B267" s="311">
        <f>SUM(B262:B266)</f>
        <v>0</v>
      </c>
      <c r="C267" s="311">
        <f>SUM(C262:C266)</f>
        <v>0</v>
      </c>
      <c r="D267" s="311">
        <f>SUM(D262:D266)</f>
        <v>0</v>
      </c>
    </row>
    <row r="268" spans="1:4">
      <c r="A268" s="373" t="s">
        <v>404</v>
      </c>
      <c r="B268" s="371"/>
      <c r="C268" s="371"/>
      <c r="D268" s="371"/>
    </row>
    <row r="269" spans="1:4">
      <c r="A269" s="384" t="s">
        <v>405</v>
      </c>
      <c r="B269" s="451"/>
      <c r="C269" s="451"/>
      <c r="D269" s="451"/>
    </row>
    <row r="270" spans="1:4">
      <c r="A270" s="384" t="s">
        <v>406</v>
      </c>
      <c r="B270" s="451"/>
      <c r="C270" s="451"/>
      <c r="D270" s="451"/>
    </row>
    <row r="271" spans="1:4">
      <c r="A271" s="384" t="s">
        <v>407</v>
      </c>
      <c r="B271" s="451"/>
      <c r="C271" s="451"/>
      <c r="D271" s="451"/>
    </row>
    <row r="272" spans="1:4">
      <c r="A272" s="384" t="s">
        <v>408</v>
      </c>
      <c r="B272" s="451"/>
      <c r="C272" s="451"/>
      <c r="D272" s="451"/>
    </row>
    <row r="273" spans="1:4">
      <c r="A273" s="385" t="s">
        <v>409</v>
      </c>
      <c r="B273" s="311">
        <f>SUM(B269:B272)</f>
        <v>0</v>
      </c>
      <c r="C273" s="311">
        <f>SUM(C269:C272)</f>
        <v>0</v>
      </c>
      <c r="D273" s="311">
        <f>SUM(D269:D272)</f>
        <v>0</v>
      </c>
    </row>
    <row r="274" spans="1:4">
      <c r="A274" s="373" t="s">
        <v>410</v>
      </c>
      <c r="B274" s="371"/>
      <c r="C274" s="371"/>
      <c r="D274" s="371"/>
    </row>
    <row r="275" spans="1:4">
      <c r="A275" s="373" t="s">
        <v>411</v>
      </c>
      <c r="B275" s="451"/>
      <c r="C275" s="451"/>
      <c r="D275" s="451"/>
    </row>
    <row r="276" spans="1:4">
      <c r="A276" s="373" t="s">
        <v>412</v>
      </c>
      <c r="B276" s="451"/>
      <c r="C276" s="451"/>
      <c r="D276" s="451"/>
    </row>
    <row r="277" spans="1:4" ht="11.15" customHeight="1">
      <c r="A277" s="373" t="s">
        <v>413</v>
      </c>
      <c r="B277" s="451"/>
      <c r="C277" s="451"/>
      <c r="D277" s="451"/>
    </row>
    <row r="278" spans="1:4">
      <c r="A278" s="373" t="s">
        <v>414</v>
      </c>
      <c r="B278" s="451"/>
      <c r="C278" s="451"/>
      <c r="D278" s="451"/>
    </row>
    <row r="279" spans="1:4">
      <c r="A279" s="377" t="s">
        <v>415</v>
      </c>
      <c r="B279" s="378">
        <f>B258+B259+B260+B267+B273+B275+B276+B277+B278</f>
        <v>0</v>
      </c>
      <c r="C279" s="378">
        <f>C258+C259+C260+C267+C273+C275+C276+C277+C278</f>
        <v>0</v>
      </c>
      <c r="D279" s="378">
        <f>D258+D259+D260+D267+D273+D275+D276+D277+D278</f>
        <v>0</v>
      </c>
    </row>
    <row r="280" spans="1:4">
      <c r="A280" s="359"/>
      <c r="B280" s="386"/>
      <c r="C280" s="303"/>
      <c r="D280" s="303"/>
    </row>
    <row r="281" spans="1:4">
      <c r="A281" s="377" t="s">
        <v>416</v>
      </c>
      <c r="B281" s="378">
        <f>B256-B279</f>
        <v>0</v>
      </c>
      <c r="C281" s="378">
        <f>C256-C279</f>
        <v>0</v>
      </c>
      <c r="D281" s="378">
        <f>D256-D279</f>
        <v>0</v>
      </c>
    </row>
    <row r="282" spans="1:4">
      <c r="A282" s="302" t="s">
        <v>417</v>
      </c>
      <c r="B282" s="379"/>
      <c r="C282" s="380"/>
      <c r="D282" s="380"/>
    </row>
    <row r="283" spans="1:4">
      <c r="A283" s="373" t="s">
        <v>418</v>
      </c>
      <c r="B283" s="379"/>
      <c r="C283" s="380"/>
      <c r="D283" s="380"/>
    </row>
    <row r="284" spans="1:4">
      <c r="A284" s="384" t="s">
        <v>419</v>
      </c>
      <c r="B284" s="451"/>
      <c r="C284" s="451"/>
      <c r="D284" s="451"/>
    </row>
    <row r="285" spans="1:4">
      <c r="A285" s="384" t="s">
        <v>420</v>
      </c>
      <c r="B285" s="451"/>
      <c r="C285" s="451"/>
      <c r="D285" s="451"/>
    </row>
    <row r="286" spans="1:4">
      <c r="A286" s="384" t="s">
        <v>421</v>
      </c>
      <c r="B286" s="451"/>
      <c r="C286" s="451"/>
      <c r="D286" s="451"/>
    </row>
    <row r="287" spans="1:4">
      <c r="A287" s="377" t="s">
        <v>422</v>
      </c>
      <c r="B287" s="378">
        <f>SUM(B284:B286)</f>
        <v>0</v>
      </c>
      <c r="C287" s="378">
        <f>SUM(C284:C286)</f>
        <v>0</v>
      </c>
      <c r="D287" s="378">
        <f>SUM(D284:D286)</f>
        <v>0</v>
      </c>
    </row>
    <row r="288" spans="1:4">
      <c r="A288" s="373" t="s">
        <v>423</v>
      </c>
      <c r="B288" s="379"/>
      <c r="C288" s="379"/>
      <c r="D288" s="379"/>
    </row>
    <row r="289" spans="1:4">
      <c r="A289" s="373" t="s">
        <v>424</v>
      </c>
      <c r="B289" s="371"/>
      <c r="C289" s="371"/>
      <c r="D289" s="371"/>
    </row>
    <row r="290" spans="1:4">
      <c r="A290" s="384" t="s">
        <v>425</v>
      </c>
      <c r="B290" s="451"/>
      <c r="C290" s="451"/>
      <c r="D290" s="451"/>
    </row>
    <row r="291" spans="1:4">
      <c r="A291" s="387" t="s">
        <v>426</v>
      </c>
      <c r="B291" s="451"/>
      <c r="C291" s="451"/>
      <c r="D291" s="451"/>
    </row>
    <row r="292" spans="1:4">
      <c r="A292" s="384" t="s">
        <v>427</v>
      </c>
      <c r="B292" s="451"/>
      <c r="C292" s="451"/>
      <c r="D292" s="451"/>
    </row>
    <row r="293" spans="1:4">
      <c r="A293" s="384" t="s">
        <v>428</v>
      </c>
      <c r="B293" s="451"/>
      <c r="C293" s="451"/>
      <c r="D293" s="451"/>
    </row>
    <row r="294" spans="1:4">
      <c r="A294" s="373" t="s">
        <v>429</v>
      </c>
      <c r="B294" s="451"/>
      <c r="C294" s="451"/>
      <c r="D294" s="451"/>
    </row>
    <row r="295" spans="1:4">
      <c r="A295" s="373" t="s">
        <v>430</v>
      </c>
      <c r="B295" s="451"/>
      <c r="C295" s="451"/>
      <c r="D295" s="451"/>
    </row>
    <row r="296" spans="1:4">
      <c r="A296" s="373" t="s">
        <v>431</v>
      </c>
      <c r="B296" s="371"/>
      <c r="C296" s="371"/>
      <c r="D296" s="371"/>
    </row>
    <row r="297" spans="1:4">
      <c r="A297" s="384" t="s">
        <v>432</v>
      </c>
      <c r="B297" s="451"/>
      <c r="C297" s="451"/>
      <c r="D297" s="451"/>
    </row>
    <row r="298" spans="1:4">
      <c r="A298" s="384" t="s">
        <v>433</v>
      </c>
      <c r="B298" s="451"/>
      <c r="C298" s="451"/>
      <c r="D298" s="451"/>
    </row>
    <row r="299" spans="1:4">
      <c r="A299" s="384" t="s">
        <v>434</v>
      </c>
      <c r="B299" s="451"/>
      <c r="C299" s="451"/>
      <c r="D299" s="451"/>
    </row>
    <row r="300" spans="1:4">
      <c r="A300" s="384" t="s">
        <v>435</v>
      </c>
      <c r="B300" s="451"/>
      <c r="C300" s="451"/>
      <c r="D300" s="451"/>
    </row>
    <row r="301" spans="1:4">
      <c r="A301" s="377" t="s">
        <v>436</v>
      </c>
      <c r="B301" s="378">
        <f>B290+B291+B292+B293+B294+B295+B297+B298+B299+B300</f>
        <v>0</v>
      </c>
      <c r="C301" s="378">
        <f>SUM(C290+C291+C292+C293+C294+C295+C297+C298+C299+C300)</f>
        <v>0</v>
      </c>
      <c r="D301" s="378">
        <f>D290+D291+D292+D293+D294+D295+D297+D298+D299+D300</f>
        <v>0</v>
      </c>
    </row>
    <row r="302" spans="1:4" s="333" customFormat="1">
      <c r="A302" s="331"/>
      <c r="B302" s="332"/>
      <c r="C302" s="332"/>
      <c r="D302" s="332"/>
    </row>
    <row r="303" spans="1:4">
      <c r="A303" s="316"/>
      <c r="B303" s="316"/>
      <c r="C303" s="315"/>
      <c r="D303" s="317"/>
    </row>
    <row r="304" spans="1:4">
      <c r="A304" s="301" t="str">
        <f>A235</f>
        <v>anno</v>
      </c>
      <c r="B304" s="450">
        <v>0</v>
      </c>
      <c r="C304" s="450">
        <v>0</v>
      </c>
      <c r="D304" s="450">
        <v>0</v>
      </c>
    </row>
    <row r="305" spans="1:4">
      <c r="A305" s="373" t="s">
        <v>437</v>
      </c>
      <c r="B305" s="303"/>
      <c r="C305" s="318"/>
      <c r="D305" s="319"/>
    </row>
    <row r="306" spans="1:4">
      <c r="A306" s="384" t="s">
        <v>438</v>
      </c>
      <c r="B306" s="451"/>
      <c r="C306" s="451"/>
      <c r="D306" s="451"/>
    </row>
    <row r="307" spans="1:4">
      <c r="A307" s="384" t="s">
        <v>439</v>
      </c>
      <c r="B307" s="451"/>
      <c r="C307" s="451"/>
      <c r="D307" s="451"/>
    </row>
    <row r="308" spans="1:4">
      <c r="A308" s="384" t="s">
        <v>440</v>
      </c>
      <c r="B308" s="451"/>
      <c r="C308" s="451"/>
      <c r="D308" s="451"/>
    </row>
    <row r="309" spans="1:4">
      <c r="A309" s="384" t="s">
        <v>441</v>
      </c>
      <c r="B309" s="451"/>
      <c r="C309" s="451"/>
      <c r="D309" s="451"/>
    </row>
    <row r="310" spans="1:4">
      <c r="A310" s="377" t="s">
        <v>442</v>
      </c>
      <c r="B310" s="378">
        <f>SUM(B306:B309)</f>
        <v>0</v>
      </c>
      <c r="C310" s="378">
        <f>SUM(C306:C309)</f>
        <v>0</v>
      </c>
      <c r="D310" s="388">
        <f>SUM(D306:D309)</f>
        <v>0</v>
      </c>
    </row>
    <row r="311" spans="1:4">
      <c r="A311" s="373" t="s">
        <v>443</v>
      </c>
      <c r="B311" s="303"/>
      <c r="C311" s="303"/>
      <c r="D311" s="304"/>
    </row>
    <row r="312" spans="1:4">
      <c r="A312" s="384" t="s">
        <v>444</v>
      </c>
      <c r="B312" s="451"/>
      <c r="C312" s="451"/>
      <c r="D312" s="451"/>
    </row>
    <row r="313" spans="1:4">
      <c r="A313" s="384" t="s">
        <v>445</v>
      </c>
      <c r="B313" s="451"/>
      <c r="C313" s="451"/>
      <c r="D313" s="451"/>
    </row>
    <row r="314" spans="1:4">
      <c r="A314" s="377" t="s">
        <v>446</v>
      </c>
      <c r="B314" s="378">
        <f>B312-B313</f>
        <v>0</v>
      </c>
      <c r="C314" s="378">
        <f>C312-C313</f>
        <v>0</v>
      </c>
      <c r="D314" s="388">
        <f>D312-D313</f>
        <v>0</v>
      </c>
    </row>
    <row r="315" spans="1:4">
      <c r="A315" s="381" t="s">
        <v>447</v>
      </c>
      <c r="B315" s="307">
        <f>B287+B301-B310+B314</f>
        <v>0</v>
      </c>
      <c r="C315" s="307">
        <f>C287+C301-C310+C314</f>
        <v>0</v>
      </c>
      <c r="D315" s="308">
        <f>D287+D301-D310+D314</f>
        <v>0</v>
      </c>
    </row>
    <row r="316" spans="1:4">
      <c r="A316" s="302" t="s">
        <v>448</v>
      </c>
      <c r="B316" s="303"/>
      <c r="C316" s="303"/>
      <c r="D316" s="304"/>
    </row>
    <row r="317" spans="1:4">
      <c r="A317" s="373" t="s">
        <v>449</v>
      </c>
      <c r="B317" s="303"/>
      <c r="C317" s="303"/>
      <c r="D317" s="304"/>
    </row>
    <row r="318" spans="1:4">
      <c r="A318" s="384" t="s">
        <v>450</v>
      </c>
      <c r="B318" s="451"/>
      <c r="C318" s="451"/>
      <c r="D318" s="451"/>
    </row>
    <row r="319" spans="1:4">
      <c r="A319" s="384" t="s">
        <v>451</v>
      </c>
      <c r="B319" s="451"/>
      <c r="C319" s="451"/>
      <c r="D319" s="451"/>
    </row>
    <row r="320" spans="1:4">
      <c r="A320" s="384" t="s">
        <v>452</v>
      </c>
      <c r="B320" s="451"/>
      <c r="C320" s="451"/>
      <c r="D320" s="451"/>
    </row>
    <row r="321" spans="1:4">
      <c r="A321" s="377" t="s">
        <v>453</v>
      </c>
      <c r="B321" s="378">
        <f>SUM(B318:B320)</f>
        <v>0</v>
      </c>
      <c r="C321" s="378">
        <f>SUM(C318:C320)</f>
        <v>0</v>
      </c>
      <c r="D321" s="388">
        <f>SUM(D318:D320)</f>
        <v>0</v>
      </c>
    </row>
    <row r="322" spans="1:4">
      <c r="A322" s="373" t="s">
        <v>454</v>
      </c>
      <c r="B322" s="303"/>
      <c r="C322" s="303"/>
      <c r="D322" s="304"/>
    </row>
    <row r="323" spans="1:4">
      <c r="A323" s="384" t="s">
        <v>450</v>
      </c>
      <c r="B323" s="451"/>
      <c r="C323" s="451"/>
      <c r="D323" s="451"/>
    </row>
    <row r="324" spans="1:4" ht="12" customHeight="1">
      <c r="A324" s="384" t="s">
        <v>451</v>
      </c>
      <c r="B324" s="451"/>
      <c r="C324" s="451"/>
      <c r="D324" s="451"/>
    </row>
    <row r="325" spans="1:4">
      <c r="A325" s="384" t="s">
        <v>455</v>
      </c>
      <c r="B325" s="451"/>
      <c r="C325" s="451"/>
      <c r="D325" s="451"/>
    </row>
    <row r="326" spans="1:4">
      <c r="A326" s="377" t="s">
        <v>456</v>
      </c>
      <c r="B326" s="378">
        <f>SUM(B323:B325)</f>
        <v>0</v>
      </c>
      <c r="C326" s="378">
        <f>SUM(C323:C325)</f>
        <v>0</v>
      </c>
      <c r="D326" s="388">
        <f>SUM(D323:D325)</f>
        <v>0</v>
      </c>
    </row>
    <row r="327" spans="1:4">
      <c r="A327" s="385"/>
      <c r="B327" s="350"/>
      <c r="C327" s="389"/>
      <c r="D327" s="351"/>
    </row>
    <row r="328" spans="1:4">
      <c r="A328" s="381" t="s">
        <v>457</v>
      </c>
      <c r="B328" s="307">
        <f>B321-B326</f>
        <v>0</v>
      </c>
      <c r="C328" s="307">
        <f>C321-C326</f>
        <v>0</v>
      </c>
      <c r="D328" s="308">
        <f>D321-D326</f>
        <v>0</v>
      </c>
    </row>
    <row r="329" spans="1:4">
      <c r="A329" s="302" t="s">
        <v>458</v>
      </c>
      <c r="B329" s="379"/>
      <c r="C329" s="379"/>
      <c r="D329" s="390"/>
    </row>
    <row r="330" spans="1:4">
      <c r="A330" s="373" t="s">
        <v>459</v>
      </c>
      <c r="B330" s="379"/>
      <c r="C330" s="379"/>
      <c r="D330" s="390"/>
    </row>
    <row r="331" spans="1:4">
      <c r="A331" s="384" t="s">
        <v>460</v>
      </c>
      <c r="B331" s="451"/>
      <c r="C331" s="451"/>
      <c r="D331" s="451"/>
    </row>
    <row r="332" spans="1:4">
      <c r="A332" s="384" t="s">
        <v>461</v>
      </c>
      <c r="B332" s="451"/>
      <c r="C332" s="451"/>
      <c r="D332" s="451"/>
    </row>
    <row r="333" spans="1:4">
      <c r="A333" s="377" t="s">
        <v>462</v>
      </c>
      <c r="B333" s="378">
        <f>SUM(B331:B332)</f>
        <v>0</v>
      </c>
      <c r="C333" s="378">
        <f>SUM(C331:C332)</f>
        <v>0</v>
      </c>
      <c r="D333" s="388">
        <f>SUM(D331:D332)</f>
        <v>0</v>
      </c>
    </row>
    <row r="334" spans="1:4">
      <c r="A334" s="373" t="s">
        <v>463</v>
      </c>
      <c r="B334" s="379"/>
      <c r="C334" s="379"/>
      <c r="D334" s="390"/>
    </row>
    <row r="335" spans="1:4">
      <c r="A335" s="384" t="s">
        <v>464</v>
      </c>
      <c r="B335" s="451"/>
      <c r="C335" s="451"/>
      <c r="D335" s="451"/>
    </row>
    <row r="336" spans="1:4" ht="11.15" customHeight="1">
      <c r="A336" s="384" t="s">
        <v>465</v>
      </c>
      <c r="B336" s="451"/>
      <c r="C336" s="451"/>
      <c r="D336" s="451"/>
    </row>
    <row r="337" spans="1:4">
      <c r="A337" s="384" t="s">
        <v>466</v>
      </c>
      <c r="B337" s="451"/>
      <c r="C337" s="451"/>
      <c r="D337" s="451"/>
    </row>
    <row r="338" spans="1:4" ht="12" customHeight="1">
      <c r="A338" s="377" t="s">
        <v>467</v>
      </c>
      <c r="B338" s="378">
        <f>SUM(B335:B337)</f>
        <v>0</v>
      </c>
      <c r="C338" s="378">
        <f>SUM(C335:C337)</f>
        <v>0</v>
      </c>
      <c r="D338" s="388">
        <f>SUM(D335:D337)</f>
        <v>0</v>
      </c>
    </row>
    <row r="339" spans="1:4">
      <c r="A339" s="385"/>
      <c r="B339" s="350"/>
      <c r="C339" s="350"/>
      <c r="D339" s="351"/>
    </row>
    <row r="340" spans="1:4">
      <c r="A340" s="381" t="s">
        <v>468</v>
      </c>
      <c r="B340" s="307">
        <f>B333-B338</f>
        <v>0</v>
      </c>
      <c r="C340" s="307">
        <f>C333-C338</f>
        <v>0</v>
      </c>
      <c r="D340" s="308">
        <f>D333-D338</f>
        <v>0</v>
      </c>
    </row>
    <row r="341" spans="1:4">
      <c r="A341" s="373"/>
      <c r="B341" s="391"/>
      <c r="C341" s="392"/>
      <c r="D341" s="393"/>
    </row>
    <row r="342" spans="1:4">
      <c r="A342" s="381" t="s">
        <v>469</v>
      </c>
      <c r="B342" s="307">
        <f>B281+B315+B328+B340</f>
        <v>0</v>
      </c>
      <c r="C342" s="307">
        <f>C281+C315+C328+C340</f>
        <v>0</v>
      </c>
      <c r="D342" s="307">
        <f>D281+D315+D328+D340</f>
        <v>0</v>
      </c>
    </row>
    <row r="343" spans="1:4">
      <c r="A343" s="373" t="s">
        <v>470</v>
      </c>
      <c r="B343" s="379"/>
      <c r="C343" s="379"/>
      <c r="D343" s="390"/>
    </row>
    <row r="344" spans="1:4">
      <c r="A344" s="384" t="s">
        <v>471</v>
      </c>
      <c r="B344" s="451"/>
      <c r="C344" s="451"/>
      <c r="D344" s="451"/>
    </row>
    <row r="345" spans="1:4">
      <c r="A345" s="384" t="s">
        <v>472</v>
      </c>
      <c r="B345" s="451"/>
      <c r="C345" s="451"/>
      <c r="D345" s="451"/>
    </row>
    <row r="346" spans="1:4">
      <c r="A346" s="384"/>
      <c r="B346" s="452"/>
      <c r="C346" s="452"/>
      <c r="D346" s="453"/>
    </row>
    <row r="347" spans="1:4">
      <c r="A347" s="377" t="s">
        <v>473</v>
      </c>
      <c r="B347" s="378">
        <f>SUM(B344:B346)</f>
        <v>0</v>
      </c>
      <c r="C347" s="378">
        <f>SUM(C344:C346)</f>
        <v>0</v>
      </c>
      <c r="D347" s="388">
        <f>SUM(D344:D346)</f>
        <v>0</v>
      </c>
    </row>
    <row r="348" spans="1:4">
      <c r="A348" s="394" t="s">
        <v>474</v>
      </c>
      <c r="B348" s="395">
        <f>B342-B347</f>
        <v>0</v>
      </c>
      <c r="C348" s="395">
        <f>C342-C347</f>
        <v>0</v>
      </c>
      <c r="D348" s="396">
        <f>D342-D347</f>
        <v>0</v>
      </c>
    </row>
    <row r="349" spans="1:4">
      <c r="A349" s="369"/>
      <c r="B349" s="334"/>
      <c r="C349" s="334"/>
      <c r="D349" s="319"/>
    </row>
    <row r="350" spans="1:4">
      <c r="A350" s="369"/>
      <c r="B350" s="335"/>
      <c r="C350" s="334"/>
      <c r="D350" s="319"/>
    </row>
    <row r="351" spans="1:4">
      <c r="A351" s="360" t="s">
        <v>475</v>
      </c>
      <c r="B351" s="363">
        <f>B148</f>
        <v>0</v>
      </c>
      <c r="C351" s="363">
        <f>C148</f>
        <v>0</v>
      </c>
      <c r="D351" s="363">
        <f>D148</f>
        <v>0</v>
      </c>
    </row>
    <row r="352" spans="1:4">
      <c r="A352" s="397" t="s">
        <v>476</v>
      </c>
      <c r="B352" s="323">
        <f>SUM(B348)</f>
        <v>0</v>
      </c>
      <c r="C352" s="323">
        <f>SUM(C348)</f>
        <v>0</v>
      </c>
      <c r="D352" s="323">
        <f>SUM(D348)</f>
        <v>0</v>
      </c>
    </row>
    <row r="353" spans="1:4">
      <c r="A353" s="398" t="s">
        <v>477</v>
      </c>
      <c r="B353" s="399" t="str">
        <f>IF(B351=B352,"OK","DIFFERENZA")</f>
        <v>OK</v>
      </c>
      <c r="C353" s="399" t="str">
        <f>IF(C351=C352,"OK","DIFFERENZA")</f>
        <v>OK</v>
      </c>
      <c r="D353" s="399" t="str">
        <f>IF(D351=D352,"OK","DIFFERENZA")</f>
        <v>OK</v>
      </c>
    </row>
    <row r="354" spans="1:4" ht="8.25" customHeight="1">
      <c r="A354" s="367"/>
      <c r="B354" s="367"/>
      <c r="C354" s="367"/>
      <c r="D354" s="367"/>
    </row>
    <row r="355" spans="1:4" ht="3" customHeight="1">
      <c r="A355" s="315"/>
      <c r="B355" s="316"/>
      <c r="C355" s="315"/>
      <c r="D355" s="315"/>
    </row>
    <row r="356" spans="1:4" ht="11.15" customHeight="1">
      <c r="A356" s="334"/>
      <c r="B356" s="335"/>
      <c r="C356" s="334"/>
      <c r="D356" s="334"/>
    </row>
    <row r="357" spans="1:4">
      <c r="A357" s="301" t="str">
        <f>A304</f>
        <v>anno</v>
      </c>
      <c r="B357" s="450">
        <v>0</v>
      </c>
      <c r="C357" s="450">
        <v>0</v>
      </c>
      <c r="D357" s="450">
        <v>0</v>
      </c>
    </row>
    <row r="358" spans="1:4">
      <c r="A358" s="501" t="s">
        <v>478</v>
      </c>
      <c r="B358" s="502"/>
      <c r="C358" s="502"/>
      <c r="D358" s="503"/>
    </row>
    <row r="359" spans="1:4">
      <c r="A359" s="385" t="s">
        <v>479</v>
      </c>
      <c r="B359" s="363">
        <f>B253</f>
        <v>0</v>
      </c>
      <c r="C359" s="363">
        <f>C253</f>
        <v>0</v>
      </c>
      <c r="D359" s="363">
        <f>D253</f>
        <v>0</v>
      </c>
    </row>
    <row r="360" spans="1:4">
      <c r="A360" s="501" t="s">
        <v>480</v>
      </c>
      <c r="B360" s="502"/>
      <c r="C360" s="502"/>
      <c r="D360" s="503"/>
    </row>
    <row r="361" spans="1:4">
      <c r="A361" s="341"/>
      <c r="B361" s="455"/>
      <c r="C361" s="456"/>
      <c r="D361" s="451"/>
    </row>
    <row r="362" spans="1:4">
      <c r="A362" s="341"/>
      <c r="B362" s="455"/>
      <c r="C362" s="456"/>
      <c r="D362" s="451"/>
    </row>
    <row r="363" spans="1:4">
      <c r="A363" s="400"/>
      <c r="B363" s="457"/>
      <c r="C363" s="453"/>
      <c r="D363" s="452"/>
    </row>
    <row r="364" spans="1:4">
      <c r="A364" s="306" t="s">
        <v>481</v>
      </c>
      <c r="B364" s="401">
        <f>IF((B361+B362+B363)&gt;B359,"ERRORE",B361+B362+B363)</f>
        <v>0</v>
      </c>
      <c r="C364" s="402">
        <f>IF((C361+C362+C363)&gt;C359,"ERRORE",C361+C362+C363)</f>
        <v>0</v>
      </c>
      <c r="D364" s="401">
        <f>IF((D361+D362+D363)&gt;D359,"ERRORE",D361+D362+D363)</f>
        <v>0</v>
      </c>
    </row>
    <row r="365" spans="1:4">
      <c r="A365" s="501" t="s">
        <v>482</v>
      </c>
      <c r="B365" s="502"/>
      <c r="C365" s="502"/>
      <c r="D365" s="503"/>
    </row>
    <row r="366" spans="1:4">
      <c r="A366" s="341"/>
      <c r="B366" s="451"/>
      <c r="C366" s="456"/>
      <c r="D366" s="451"/>
    </row>
    <row r="367" spans="1:4">
      <c r="A367" s="400"/>
      <c r="B367" s="458"/>
      <c r="C367" s="453"/>
      <c r="D367" s="452"/>
    </row>
    <row r="368" spans="1:4" ht="12" customHeight="1">
      <c r="A368" s="381" t="s">
        <v>483</v>
      </c>
      <c r="B368" s="403">
        <f>SUM(B366:B367)</f>
        <v>0</v>
      </c>
      <c r="C368" s="403">
        <f>SUM(C366:C367)</f>
        <v>0</v>
      </c>
      <c r="D368" s="403">
        <f>SUM(D366:D367)</f>
        <v>0</v>
      </c>
    </row>
    <row r="369" spans="1:5">
      <c r="A369" s="302" t="s">
        <v>484</v>
      </c>
      <c r="B369" s="404" t="str">
        <f>IF(B359-B364-B368&gt;0,(B359-B364-B368),"ERRORE")</f>
        <v>ERRORE</v>
      </c>
      <c r="C369" s="404" t="str">
        <f>IF(C359-C364-C368&gt;0,(C359-C364-C368),"ERRORE")</f>
        <v>ERRORE</v>
      </c>
      <c r="D369" s="404" t="str">
        <f>IF(D359-D364-D368&gt;0,(D359-D364-D368),"ERRORE")</f>
        <v>ERRORE</v>
      </c>
    </row>
    <row r="370" spans="1:5">
      <c r="A370" s="405"/>
      <c r="B370" s="406"/>
      <c r="C370" s="406"/>
      <c r="D370" s="407"/>
    </row>
    <row r="371" spans="1:5">
      <c r="A371" s="501" t="s">
        <v>485</v>
      </c>
      <c r="B371" s="502"/>
      <c r="C371" s="502"/>
      <c r="D371" s="503"/>
    </row>
    <row r="372" spans="1:5">
      <c r="A372" s="373" t="s">
        <v>486</v>
      </c>
      <c r="B372" s="386">
        <f>B278</f>
        <v>0</v>
      </c>
      <c r="C372" s="386">
        <f>C278</f>
        <v>0</v>
      </c>
      <c r="D372" s="386">
        <f>D278</f>
        <v>0</v>
      </c>
    </row>
    <row r="373" spans="1:5">
      <c r="A373" s="501" t="s">
        <v>487</v>
      </c>
      <c r="B373" s="502"/>
      <c r="C373" s="502"/>
      <c r="D373" s="503"/>
    </row>
    <row r="374" spans="1:5">
      <c r="A374" s="341"/>
      <c r="B374" s="459"/>
      <c r="C374" s="451"/>
      <c r="D374" s="451"/>
    </row>
    <row r="375" spans="1:5">
      <c r="A375" s="341"/>
      <c r="B375" s="459"/>
      <c r="C375" s="451"/>
      <c r="D375" s="451"/>
    </row>
    <row r="376" spans="1:5">
      <c r="A376" s="400"/>
      <c r="B376" s="458"/>
      <c r="C376" s="458"/>
      <c r="D376" s="458"/>
    </row>
    <row r="377" spans="1:5">
      <c r="A377" s="306" t="s">
        <v>488</v>
      </c>
      <c r="B377" s="408">
        <f>IF((B374+B375+B376)&gt;B372,"ERRORE",B374+B375+B376)</f>
        <v>0</v>
      </c>
      <c r="C377" s="408">
        <f>IF((C374+C375+C376)&gt;C372,"ERRORE",C374+C375+C376)</f>
        <v>0</v>
      </c>
      <c r="D377" s="408">
        <f>IF((D374+D375+D376)&gt;D372,"ERRORE",D374+D375+D376)</f>
        <v>0</v>
      </c>
      <c r="E377" s="409"/>
    </row>
    <row r="378" spans="1:5">
      <c r="A378" s="501" t="s">
        <v>489</v>
      </c>
      <c r="B378" s="502"/>
      <c r="C378" s="502"/>
      <c r="D378" s="503"/>
    </row>
    <row r="379" spans="1:5">
      <c r="A379" s="410"/>
      <c r="B379" s="452"/>
      <c r="C379" s="451"/>
      <c r="D379" s="453"/>
    </row>
    <row r="380" spans="1:5">
      <c r="A380" s="398" t="s">
        <v>490</v>
      </c>
      <c r="B380" s="411">
        <f>IF(B278-B377-B379&lt;0,"ERRORE",B278-B377-B379)</f>
        <v>0</v>
      </c>
      <c r="C380" s="411">
        <f>IF(C278-C377-C379&lt;0,"ERRORE",C278-C377-C379)</f>
        <v>0</v>
      </c>
      <c r="D380" s="411">
        <f>IF(D278-D377-D379&lt;0,"ERRORE",D278-D377-D379)</f>
        <v>0</v>
      </c>
    </row>
    <row r="381" spans="1:5">
      <c r="A381" s="359"/>
      <c r="B381" s="335"/>
      <c r="C381" s="334"/>
      <c r="D381" s="319"/>
    </row>
    <row r="382" spans="1:5">
      <c r="A382" s="504" t="s">
        <v>491</v>
      </c>
      <c r="B382" s="504"/>
      <c r="C382" s="504"/>
      <c r="D382" s="504"/>
    </row>
    <row r="383" spans="1:5">
      <c r="A383" s="360" t="s">
        <v>492</v>
      </c>
      <c r="B383" s="451"/>
      <c r="C383" s="451"/>
      <c r="D383" s="451"/>
    </row>
    <row r="384" spans="1:5">
      <c r="A384" s="360" t="s">
        <v>493</v>
      </c>
      <c r="B384" s="451"/>
      <c r="C384" s="451"/>
      <c r="D384" s="451"/>
    </row>
    <row r="385" spans="1:4">
      <c r="A385" s="359"/>
      <c r="B385" s="335"/>
      <c r="C385" s="334"/>
      <c r="D385" s="319"/>
    </row>
    <row r="386" spans="1:4" ht="12" thickBot="1">
      <c r="A386" s="359"/>
      <c r="B386" s="335"/>
      <c r="C386" s="334"/>
      <c r="D386" s="319"/>
    </row>
    <row r="387" spans="1:4" ht="14" thickBot="1">
      <c r="A387" s="505" t="s">
        <v>494</v>
      </c>
      <c r="B387" s="506"/>
      <c r="C387" s="506"/>
      <c r="D387" s="507"/>
    </row>
    <row r="388" spans="1:4">
      <c r="A388" s="301" t="str">
        <f>A357</f>
        <v>anno</v>
      </c>
      <c r="B388" s="450">
        <v>0</v>
      </c>
      <c r="C388" s="450">
        <v>0</v>
      </c>
      <c r="D388" s="450">
        <v>0</v>
      </c>
    </row>
    <row r="389" spans="1:4">
      <c r="A389" s="360" t="s">
        <v>379</v>
      </c>
      <c r="B389" s="323">
        <f>B119</f>
        <v>0</v>
      </c>
      <c r="C389" s="323">
        <f>C119</f>
        <v>0</v>
      </c>
      <c r="D389" s="412">
        <f>D119</f>
        <v>0</v>
      </c>
    </row>
    <row r="390" spans="1:4">
      <c r="A390" s="360" t="s">
        <v>380</v>
      </c>
      <c r="B390" s="323">
        <f>B225</f>
        <v>0</v>
      </c>
      <c r="C390" s="323">
        <f>C225</f>
        <v>0</v>
      </c>
      <c r="D390" s="412">
        <f>D225</f>
        <v>0</v>
      </c>
    </row>
    <row r="391" spans="1:4">
      <c r="A391" s="413" t="s">
        <v>477</v>
      </c>
      <c r="B391" s="414" t="str">
        <f>IF(B389=B390," OK","DIFFERENZA")</f>
        <v xml:space="preserve"> OK</v>
      </c>
      <c r="C391" s="414" t="str">
        <f>IF(C389=C390," OK","DIFFERENZA")</f>
        <v xml:space="preserve"> OK</v>
      </c>
      <c r="D391" s="414" t="str">
        <f>IF(D389=D390," OK","DIFFERENZA")</f>
        <v xml:space="preserve"> OK</v>
      </c>
    </row>
    <row r="392" spans="1:4">
      <c r="A392" s="360" t="s">
        <v>495</v>
      </c>
      <c r="B392" s="323">
        <f>B148</f>
        <v>0</v>
      </c>
      <c r="C392" s="323">
        <f>C148</f>
        <v>0</v>
      </c>
      <c r="D392" s="412">
        <f>D148</f>
        <v>0</v>
      </c>
    </row>
    <row r="393" spans="1:4">
      <c r="A393" s="360" t="s">
        <v>496</v>
      </c>
      <c r="B393" s="415">
        <f>B348</f>
        <v>0</v>
      </c>
      <c r="C393" s="415">
        <f>C348</f>
        <v>0</v>
      </c>
      <c r="D393" s="416">
        <f>D348</f>
        <v>0</v>
      </c>
    </row>
    <row r="394" spans="1:4">
      <c r="A394" s="417" t="s">
        <v>477</v>
      </c>
      <c r="B394" s="418" t="str">
        <f>IF(B392=B393,"OK","DIFFERENZA!")</f>
        <v>OK</v>
      </c>
      <c r="C394" s="418" t="str">
        <f>IF(C392=C393,"OK","DIFFERENZA!")</f>
        <v>OK</v>
      </c>
      <c r="D394" s="418" t="str">
        <f>IF(D392=D393,"OK","DIFFERENZA!")</f>
        <v>OK</v>
      </c>
    </row>
    <row r="395" spans="1:4">
      <c r="A395" s="315"/>
      <c r="B395" s="316"/>
      <c r="C395" s="315"/>
      <c r="D395" s="315"/>
    </row>
    <row r="396" spans="1:4">
      <c r="A396" s="334"/>
      <c r="B396" s="335"/>
      <c r="C396" s="334"/>
      <c r="D396" s="334"/>
    </row>
    <row r="397" spans="1:4" ht="14" thickBot="1">
      <c r="A397" s="508" t="s">
        <v>497</v>
      </c>
      <c r="B397" s="509"/>
      <c r="C397" s="509"/>
      <c r="D397" s="510"/>
    </row>
    <row r="398" spans="1:4">
      <c r="A398" s="419"/>
      <c r="B398" s="335"/>
      <c r="C398" s="334"/>
      <c r="D398" s="319"/>
    </row>
    <row r="399" spans="1:4">
      <c r="A399" s="301" t="str">
        <f>A388</f>
        <v>anno</v>
      </c>
      <c r="B399" s="450">
        <v>0</v>
      </c>
      <c r="C399" s="450">
        <v>0</v>
      </c>
      <c r="D399" s="450">
        <v>0</v>
      </c>
    </row>
    <row r="400" spans="1:4">
      <c r="A400" s="360" t="s">
        <v>498</v>
      </c>
      <c r="B400" s="363">
        <f>B119</f>
        <v>0</v>
      </c>
      <c r="C400" s="363">
        <f>C119</f>
        <v>0</v>
      </c>
      <c r="D400" s="363">
        <f>D119</f>
        <v>0</v>
      </c>
    </row>
    <row r="401" spans="1:4">
      <c r="A401" s="310" t="s">
        <v>499</v>
      </c>
      <c r="B401" s="360"/>
      <c r="C401" s="420"/>
      <c r="D401" s="420"/>
    </row>
    <row r="402" spans="1:4">
      <c r="A402" s="360" t="s">
        <v>500</v>
      </c>
      <c r="B402" s="451"/>
      <c r="C402" s="451"/>
      <c r="D402" s="451"/>
    </row>
    <row r="403" spans="1:4">
      <c r="A403" s="360" t="s">
        <v>501</v>
      </c>
      <c r="B403" s="451"/>
      <c r="C403" s="451"/>
      <c r="D403" s="451"/>
    </row>
    <row r="404" spans="1:4">
      <c r="A404" s="360"/>
      <c r="B404" s="451"/>
      <c r="C404" s="451"/>
      <c r="D404" s="451"/>
    </row>
    <row r="405" spans="1:4">
      <c r="A405" s="360"/>
      <c r="B405" s="451"/>
      <c r="C405" s="451"/>
      <c r="D405" s="451"/>
    </row>
    <row r="406" spans="1:4">
      <c r="A406" s="360"/>
      <c r="B406" s="451"/>
      <c r="C406" s="451"/>
      <c r="D406" s="451"/>
    </row>
    <row r="407" spans="1:4">
      <c r="A407" s="360"/>
      <c r="B407" s="451"/>
      <c r="C407" s="451"/>
      <c r="D407" s="451"/>
    </row>
    <row r="408" spans="1:4">
      <c r="A408" s="398" t="s">
        <v>502</v>
      </c>
      <c r="B408" s="378">
        <f>B400-B402-B403-B404-B405-B406-B407</f>
        <v>0</v>
      </c>
      <c r="C408" s="378">
        <f>C400-C402-C403-C404-C405-C406-C407</f>
        <v>0</v>
      </c>
      <c r="D408" s="378">
        <f>D400-D402-D403-D404-D405-D406-D407</f>
        <v>0</v>
      </c>
    </row>
    <row r="409" spans="1:4" ht="12" thickBot="1">
      <c r="A409" s="359"/>
      <c r="B409" s="335"/>
      <c r="C409" s="334"/>
      <c r="D409" s="319"/>
    </row>
    <row r="410" spans="1:4">
      <c r="A410" s="421" t="s">
        <v>503</v>
      </c>
      <c r="B410" s="422"/>
      <c r="C410" s="422"/>
      <c r="D410" s="423"/>
    </row>
    <row r="411" spans="1:4">
      <c r="A411" s="424" t="s">
        <v>504</v>
      </c>
      <c r="B411" s="425"/>
      <c r="C411" s="425"/>
      <c r="D411" s="426"/>
    </row>
    <row r="412" spans="1:4">
      <c r="A412" s="315"/>
      <c r="B412" s="316"/>
      <c r="C412" s="315"/>
      <c r="D412" s="315"/>
    </row>
    <row r="413" spans="1:4">
      <c r="A413" s="334"/>
      <c r="B413" s="335"/>
      <c r="C413" s="334"/>
      <c r="D413" s="334"/>
    </row>
    <row r="414" spans="1:4">
      <c r="A414" s="334"/>
      <c r="B414" s="335"/>
      <c r="C414" s="334"/>
      <c r="D414" s="334"/>
    </row>
    <row r="415" spans="1:4">
      <c r="A415" s="335"/>
      <c r="B415" s="335"/>
      <c r="C415" s="334"/>
      <c r="D415" s="427"/>
    </row>
    <row r="416" spans="1:4" ht="14" thickBot="1">
      <c r="A416" s="508" t="s">
        <v>505</v>
      </c>
      <c r="B416" s="509"/>
      <c r="C416" s="509"/>
      <c r="D416" s="510"/>
    </row>
    <row r="417" spans="1:4">
      <c r="A417" s="369" t="s">
        <v>506</v>
      </c>
      <c r="B417" s="335"/>
      <c r="C417" s="334"/>
      <c r="D417" s="319"/>
    </row>
    <row r="418" spans="1:4">
      <c r="A418" s="369" t="s">
        <v>507</v>
      </c>
      <c r="B418" s="335"/>
      <c r="C418" s="334"/>
      <c r="D418" s="319"/>
    </row>
    <row r="419" spans="1:4">
      <c r="A419" s="428" t="s">
        <v>508</v>
      </c>
      <c r="B419" s="335"/>
      <c r="C419" s="334"/>
      <c r="D419" s="319"/>
    </row>
    <row r="420" spans="1:4">
      <c r="A420" s="369" t="s">
        <v>509</v>
      </c>
      <c r="B420" s="335"/>
      <c r="C420" s="334"/>
      <c r="D420" s="319"/>
    </row>
    <row r="421" spans="1:4">
      <c r="A421" s="369" t="s">
        <v>510</v>
      </c>
      <c r="B421" s="335"/>
      <c r="C421" s="334"/>
      <c r="D421" s="319"/>
    </row>
    <row r="422" spans="1:4" ht="12" thickBot="1">
      <c r="A422" s="369" t="s">
        <v>511</v>
      </c>
      <c r="B422" s="335"/>
      <c r="C422" s="334"/>
      <c r="D422" s="319"/>
    </row>
    <row r="423" spans="1:4" ht="12" thickBot="1">
      <c r="A423" s="429" t="s">
        <v>512</v>
      </c>
      <c r="B423" s="430" t="s">
        <v>513</v>
      </c>
      <c r="C423" s="431" t="s">
        <v>514</v>
      </c>
      <c r="D423" s="319"/>
    </row>
    <row r="424" spans="1:4">
      <c r="A424" s="379" t="s">
        <v>515</v>
      </c>
      <c r="B424" s="432" t="s">
        <v>516</v>
      </c>
      <c r="C424" s="433">
        <v>1.08</v>
      </c>
      <c r="D424" s="319"/>
    </row>
    <row r="425" spans="1:4">
      <c r="A425" s="379" t="s">
        <v>517</v>
      </c>
      <c r="B425" s="432" t="s">
        <v>518</v>
      </c>
      <c r="C425" s="433">
        <v>1.115</v>
      </c>
      <c r="D425" s="319"/>
    </row>
    <row r="426" spans="1:4">
      <c r="A426" s="379" t="s">
        <v>519</v>
      </c>
      <c r="B426" s="432" t="s">
        <v>520</v>
      </c>
      <c r="C426" s="433">
        <v>1.07</v>
      </c>
      <c r="D426" s="319"/>
    </row>
    <row r="427" spans="1:4">
      <c r="A427" s="434" t="s">
        <v>521</v>
      </c>
      <c r="B427" s="435" t="s">
        <v>522</v>
      </c>
      <c r="C427" s="436">
        <v>1.05</v>
      </c>
      <c r="D427" s="319"/>
    </row>
    <row r="428" spans="1:4">
      <c r="A428" s="359"/>
      <c r="B428" s="335"/>
      <c r="C428" s="334"/>
      <c r="D428" s="319"/>
    </row>
    <row r="429" spans="1:4">
      <c r="A429" s="301" t="str">
        <f>A399</f>
        <v>anno</v>
      </c>
      <c r="B429" s="450">
        <v>0</v>
      </c>
      <c r="C429" s="450">
        <v>0</v>
      </c>
      <c r="D429" s="450">
        <v>0</v>
      </c>
    </row>
    <row r="430" spans="1:4">
      <c r="A430" s="437" t="s">
        <v>523</v>
      </c>
      <c r="B430" s="438"/>
      <c r="C430" s="439">
        <v>2</v>
      </c>
      <c r="D430" s="439">
        <v>2</v>
      </c>
    </row>
    <row r="431" spans="1:4">
      <c r="A431" s="437" t="s">
        <v>524</v>
      </c>
      <c r="B431" s="438"/>
      <c r="C431" s="439">
        <v>5</v>
      </c>
      <c r="D431" s="439">
        <v>2</v>
      </c>
    </row>
    <row r="432" spans="1:4">
      <c r="A432" s="440" t="s">
        <v>525</v>
      </c>
      <c r="B432" s="438"/>
      <c r="C432" s="476"/>
      <c r="D432" s="476"/>
    </row>
    <row r="433" spans="1:4">
      <c r="A433" s="359"/>
      <c r="B433" s="335"/>
      <c r="C433" s="334"/>
      <c r="D433" s="319"/>
    </row>
    <row r="434" spans="1:4">
      <c r="A434" s="359"/>
      <c r="B434" s="335"/>
      <c r="C434" s="334"/>
      <c r="D434" s="319"/>
    </row>
    <row r="435" spans="1:4">
      <c r="A435" s="359"/>
      <c r="B435" s="335"/>
      <c r="C435" s="334"/>
      <c r="D435" s="319"/>
    </row>
    <row r="436" spans="1:4">
      <c r="A436" s="359"/>
      <c r="B436" s="335"/>
      <c r="C436" s="334"/>
      <c r="D436" s="319"/>
    </row>
    <row r="437" spans="1:4" ht="12" thickBot="1">
      <c r="A437" s="359"/>
      <c r="B437" s="335"/>
      <c r="C437" s="334"/>
      <c r="D437" s="319"/>
    </row>
    <row r="438" spans="1:4" ht="14" thickBot="1">
      <c r="A438" s="512" t="s">
        <v>526</v>
      </c>
      <c r="B438" s="513"/>
      <c r="C438" s="513"/>
      <c r="D438" s="514"/>
    </row>
    <row r="439" spans="1:4">
      <c r="A439" s="369" t="s">
        <v>527</v>
      </c>
      <c r="B439" s="335"/>
      <c r="C439" s="334"/>
      <c r="D439" s="319"/>
    </row>
    <row r="440" spans="1:4">
      <c r="A440" s="369" t="s">
        <v>528</v>
      </c>
      <c r="B440" s="335"/>
      <c r="C440" s="334"/>
      <c r="D440" s="319"/>
    </row>
    <row r="441" spans="1:4">
      <c r="A441" s="301" t="str">
        <f>A429</f>
        <v>anno</v>
      </c>
      <c r="B441" s="450">
        <v>0</v>
      </c>
      <c r="C441" s="450">
        <v>0</v>
      </c>
      <c r="D441" s="450">
        <v>0</v>
      </c>
    </row>
    <row r="442" spans="1:4">
      <c r="A442" s="397" t="s">
        <v>529</v>
      </c>
      <c r="B442" s="323">
        <f t="shared" ref="B442:D444" si="0">B258</f>
        <v>0</v>
      </c>
      <c r="C442" s="323">
        <f t="shared" si="0"/>
        <v>0</v>
      </c>
      <c r="D442" s="323">
        <f t="shared" si="0"/>
        <v>0</v>
      </c>
    </row>
    <row r="443" spans="1:4">
      <c r="A443" s="360" t="s">
        <v>530</v>
      </c>
      <c r="B443" s="363">
        <f t="shared" si="0"/>
        <v>0</v>
      </c>
      <c r="C443" s="363">
        <f t="shared" si="0"/>
        <v>0</v>
      </c>
      <c r="D443" s="363">
        <f t="shared" si="0"/>
        <v>0</v>
      </c>
    </row>
    <row r="444" spans="1:4">
      <c r="A444" s="360" t="s">
        <v>531</v>
      </c>
      <c r="B444" s="363">
        <f t="shared" si="0"/>
        <v>0</v>
      </c>
      <c r="C444" s="363">
        <f t="shared" si="0"/>
        <v>0</v>
      </c>
      <c r="D444" s="363">
        <f t="shared" si="0"/>
        <v>0</v>
      </c>
    </row>
    <row r="445" spans="1:4">
      <c r="A445" s="360" t="s">
        <v>532</v>
      </c>
      <c r="B445" s="363">
        <f>B278</f>
        <v>0</v>
      </c>
      <c r="C445" s="363">
        <f>C278</f>
        <v>0</v>
      </c>
      <c r="D445" s="363">
        <f>D278</f>
        <v>0</v>
      </c>
    </row>
    <row r="446" spans="1:4">
      <c r="A446" s="305" t="s">
        <v>533</v>
      </c>
      <c r="B446" s="451"/>
      <c r="C446" s="451"/>
      <c r="D446" s="451"/>
    </row>
    <row r="447" spans="1:4">
      <c r="A447" s="397" t="s">
        <v>534</v>
      </c>
      <c r="B447" s="451"/>
      <c r="C447" s="451"/>
      <c r="D447" s="451"/>
    </row>
    <row r="448" spans="1:4">
      <c r="A448" s="397" t="s">
        <v>535</v>
      </c>
      <c r="B448" s="451"/>
      <c r="C448" s="451"/>
      <c r="D448" s="451"/>
    </row>
    <row r="449" spans="1:4">
      <c r="A449" s="441"/>
      <c r="B449" s="442"/>
      <c r="C449" s="443"/>
      <c r="D449" s="444"/>
    </row>
    <row r="450" spans="1:4" ht="12" thickBot="1">
      <c r="A450" s="359"/>
      <c r="B450" s="335"/>
      <c r="C450" s="334"/>
      <c r="D450" s="319"/>
    </row>
    <row r="451" spans="1:4" ht="14" thickBot="1">
      <c r="A451" s="512" t="s">
        <v>536</v>
      </c>
      <c r="B451" s="513"/>
      <c r="C451" s="513"/>
      <c r="D451" s="514"/>
    </row>
    <row r="452" spans="1:4">
      <c r="A452" s="301" t="str">
        <f>A441</f>
        <v>anno</v>
      </c>
      <c r="B452" s="450">
        <v>0</v>
      </c>
      <c r="C452" s="450">
        <v>0</v>
      </c>
      <c r="D452" s="450">
        <v>0</v>
      </c>
    </row>
    <row r="453" spans="1:4">
      <c r="A453" s="360" t="s">
        <v>537</v>
      </c>
      <c r="B453" s="451"/>
      <c r="C453" s="451"/>
      <c r="D453" s="451"/>
    </row>
    <row r="454" spans="1:4" ht="12" thickBot="1">
      <c r="A454" s="359"/>
      <c r="B454" s="335"/>
      <c r="C454" s="445"/>
      <c r="D454" s="446"/>
    </row>
    <row r="455" spans="1:4" ht="14" thickBot="1">
      <c r="A455" s="511" t="s">
        <v>538</v>
      </c>
      <c r="B455" s="511"/>
      <c r="C455" s="511"/>
      <c r="D455" s="511"/>
    </row>
    <row r="456" spans="1:4">
      <c r="A456" s="301" t="str">
        <f>A452</f>
        <v>anno</v>
      </c>
      <c r="B456" s="450">
        <v>0</v>
      </c>
      <c r="C456" s="450">
        <v>0</v>
      </c>
      <c r="D456" s="450">
        <v>0</v>
      </c>
    </row>
    <row r="457" spans="1:4">
      <c r="A457" s="360" t="s">
        <v>539</v>
      </c>
      <c r="B457" s="451"/>
      <c r="C457" s="451"/>
      <c r="D457" s="451"/>
    </row>
    <row r="458" spans="1:4">
      <c r="A458" s="360" t="s">
        <v>540</v>
      </c>
      <c r="B458" s="451"/>
      <c r="C458" s="451"/>
      <c r="D458" s="451"/>
    </row>
    <row r="459" spans="1:4">
      <c r="A459" s="360" t="s">
        <v>541</v>
      </c>
      <c r="B459" s="451"/>
      <c r="C459" s="451"/>
      <c r="D459" s="451"/>
    </row>
    <row r="460" spans="1:4">
      <c r="A460" s="360" t="s">
        <v>542</v>
      </c>
      <c r="B460" s="451"/>
      <c r="C460" s="451"/>
      <c r="D460" s="451"/>
    </row>
    <row r="461" spans="1:4">
      <c r="A461" s="397" t="s">
        <v>543</v>
      </c>
      <c r="B461" s="451"/>
      <c r="C461" s="451"/>
      <c r="D461" s="451"/>
    </row>
    <row r="462" spans="1:4">
      <c r="A462" s="302" t="s">
        <v>544</v>
      </c>
      <c r="B462" s="329">
        <f>SUM(B457:B461)</f>
        <v>0</v>
      </c>
      <c r="C462" s="329">
        <f>SUM(C457:C461)</f>
        <v>0</v>
      </c>
      <c r="D462" s="329">
        <f>SUM(D457:D461)</f>
        <v>0</v>
      </c>
    </row>
    <row r="463" spans="1:4" ht="12" thickBot="1">
      <c r="A463" s="359"/>
      <c r="B463" s="335"/>
      <c r="C463" s="334"/>
      <c r="D463" s="447"/>
    </row>
    <row r="464" spans="1:4" ht="14" thickBot="1">
      <c r="A464" s="511" t="s">
        <v>545</v>
      </c>
      <c r="B464" s="511"/>
      <c r="C464" s="511"/>
      <c r="D464" s="511"/>
    </row>
    <row r="465" spans="1:4">
      <c r="A465" s="376" t="s">
        <v>546</v>
      </c>
      <c r="B465" s="448">
        <f>B67</f>
        <v>0</v>
      </c>
      <c r="C465" s="448">
        <f>C67</f>
        <v>0</v>
      </c>
      <c r="D465" s="448">
        <f>D67</f>
        <v>0</v>
      </c>
    </row>
    <row r="466" spans="1:4">
      <c r="A466" s="360" t="s">
        <v>547</v>
      </c>
      <c r="B466" s="451"/>
      <c r="C466" s="451"/>
      <c r="D466" s="451"/>
    </row>
    <row r="467" spans="1:4">
      <c r="A467" s="360" t="s">
        <v>548</v>
      </c>
      <c r="B467" s="363">
        <f>B465-B466</f>
        <v>0</v>
      </c>
      <c r="C467" s="363">
        <f>C465-C466</f>
        <v>0</v>
      </c>
      <c r="D467" s="363">
        <f>D465-D466</f>
        <v>0</v>
      </c>
    </row>
    <row r="468" spans="1:4" ht="12" thickBot="1">
      <c r="A468" s="359"/>
      <c r="B468" s="335"/>
      <c r="C468" s="334"/>
      <c r="D468" s="319"/>
    </row>
    <row r="469" spans="1:4" ht="14" thickBot="1">
      <c r="A469" s="511" t="s">
        <v>549</v>
      </c>
      <c r="B469" s="511"/>
      <c r="C469" s="511"/>
      <c r="D469" s="511"/>
    </row>
    <row r="470" spans="1:4">
      <c r="A470" s="376" t="s">
        <v>550</v>
      </c>
      <c r="B470" s="448">
        <f>B154</f>
        <v>0</v>
      </c>
      <c r="C470" s="448">
        <f>C154</f>
        <v>0</v>
      </c>
      <c r="D470" s="448">
        <f>D154</f>
        <v>0</v>
      </c>
    </row>
    <row r="471" spans="1:4">
      <c r="A471" s="360" t="s">
        <v>551</v>
      </c>
      <c r="B471" s="451"/>
      <c r="C471" s="451"/>
      <c r="D471" s="451"/>
    </row>
    <row r="472" spans="1:4">
      <c r="A472" s="360" t="s">
        <v>552</v>
      </c>
      <c r="B472" s="363">
        <f>B470-B471</f>
        <v>0</v>
      </c>
      <c r="C472" s="363">
        <f>C470-C471</f>
        <v>0</v>
      </c>
      <c r="D472" s="363">
        <f>D470-D471</f>
        <v>0</v>
      </c>
    </row>
    <row r="473" spans="1:4" ht="12" thickBot="1">
      <c r="A473" s="359"/>
      <c r="B473" s="335"/>
      <c r="C473" s="334"/>
      <c r="D473" s="319"/>
    </row>
    <row r="474" spans="1:4" ht="14" thickBot="1">
      <c r="A474" s="511" t="s">
        <v>553</v>
      </c>
      <c r="B474" s="511"/>
      <c r="C474" s="511"/>
      <c r="D474" s="511"/>
    </row>
    <row r="475" spans="1:4">
      <c r="A475" s="434" t="s">
        <v>554</v>
      </c>
      <c r="B475" s="415">
        <f>B156</f>
        <v>0</v>
      </c>
      <c r="C475" s="415">
        <f>C156</f>
        <v>0</v>
      </c>
      <c r="D475" s="415">
        <f>D156</f>
        <v>0</v>
      </c>
    </row>
    <row r="476" spans="1:4">
      <c r="A476" s="397" t="s">
        <v>555</v>
      </c>
      <c r="B476" s="451"/>
      <c r="C476" s="451"/>
      <c r="D476" s="451"/>
    </row>
    <row r="477" spans="1:4">
      <c r="A477" s="397" t="s">
        <v>556</v>
      </c>
      <c r="B477" s="323">
        <f>B475-B476</f>
        <v>0</v>
      </c>
      <c r="C477" s="323">
        <f>C475-C476</f>
        <v>0</v>
      </c>
      <c r="D477" s="323">
        <f>D475-D476</f>
        <v>0</v>
      </c>
    </row>
  </sheetData>
  <sheetProtection password="C65E" sheet="1"/>
  <mergeCells count="25">
    <mergeCell ref="A474:D474"/>
    <mergeCell ref="A416:D416"/>
    <mergeCell ref="A438:D438"/>
    <mergeCell ref="A451:D451"/>
    <mergeCell ref="A455:D455"/>
    <mergeCell ref="A464:D464"/>
    <mergeCell ref="A469:D469"/>
    <mergeCell ref="A371:D371"/>
    <mergeCell ref="A373:D373"/>
    <mergeCell ref="A378:D378"/>
    <mergeCell ref="A382:D382"/>
    <mergeCell ref="A387:D387"/>
    <mergeCell ref="A397:D397"/>
    <mergeCell ref="A228:D228"/>
    <mergeCell ref="A234:D234"/>
    <mergeCell ref="A243:D243"/>
    <mergeCell ref="A358:D358"/>
    <mergeCell ref="A360:D360"/>
    <mergeCell ref="A365:D365"/>
    <mergeCell ref="A1:D1"/>
    <mergeCell ref="A2:D2"/>
    <mergeCell ref="A3:D3"/>
    <mergeCell ref="A4:D4"/>
    <mergeCell ref="A122:D122"/>
    <mergeCell ref="A129:D129"/>
  </mergeCells>
  <pageMargins left="0.7" right="0.7" top="0.75" bottom="0.75" header="0.3" footer="0.3"/>
  <pageSetup paperSize="9" scale="85"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selection activeCell="G10" sqref="G10:L10"/>
    </sheetView>
  </sheetViews>
  <sheetFormatPr defaultRowHeight="12.5"/>
  <sheetData>
    <row r="1" spans="1:12" ht="20">
      <c r="A1" s="469" t="s">
        <v>563</v>
      </c>
      <c r="B1" s="470"/>
      <c r="C1" s="515">
        <f>+bilanci!A1</f>
        <v>0</v>
      </c>
      <c r="D1" s="516"/>
      <c r="E1" s="516"/>
      <c r="F1" s="516"/>
      <c r="G1" s="516"/>
      <c r="H1" s="516"/>
      <c r="I1" s="517"/>
      <c r="J1" s="470"/>
      <c r="K1" s="470"/>
      <c r="L1" s="470"/>
    </row>
    <row r="2" spans="1:12" ht="13">
      <c r="A2" s="471"/>
      <c r="B2" s="472"/>
      <c r="C2" s="470"/>
      <c r="D2" s="470"/>
      <c r="E2" s="470"/>
      <c r="F2" s="470"/>
      <c r="G2" s="470"/>
      <c r="H2" s="470"/>
      <c r="I2" s="470"/>
      <c r="J2" s="470"/>
      <c r="K2" s="470"/>
      <c r="L2" s="470"/>
    </row>
    <row r="3" spans="1:12" ht="15.5">
      <c r="A3" s="469" t="s">
        <v>564</v>
      </c>
      <c r="B3" s="470"/>
      <c r="C3" s="473" t="str">
        <f>+bilanci!D5</f>
        <v>xxxx</v>
      </c>
      <c r="D3" s="470"/>
      <c r="E3" s="470"/>
      <c r="F3" s="470"/>
      <c r="G3" s="470"/>
      <c r="H3" s="470"/>
      <c r="I3" s="470"/>
      <c r="J3" s="470"/>
      <c r="K3" s="470"/>
      <c r="L3" s="470"/>
    </row>
    <row r="4" spans="1:12" ht="13">
      <c r="A4" s="471"/>
      <c r="B4" s="471"/>
      <c r="C4" s="471"/>
      <c r="D4" s="470"/>
      <c r="E4" s="470"/>
      <c r="F4" s="470"/>
      <c r="G4" s="470"/>
      <c r="H4" s="470"/>
      <c r="I4" s="470"/>
      <c r="J4" s="470"/>
      <c r="K4" s="470"/>
      <c r="L4" s="470"/>
    </row>
    <row r="5" spans="1:12">
      <c r="A5" s="470"/>
      <c r="B5" s="470"/>
      <c r="C5" s="470"/>
      <c r="D5" s="470"/>
      <c r="E5" s="470"/>
      <c r="F5" s="470"/>
      <c r="G5" s="470"/>
      <c r="H5" s="470"/>
      <c r="I5" s="470"/>
      <c r="J5" s="470"/>
      <c r="K5" s="470"/>
      <c r="L5" s="470"/>
    </row>
    <row r="6" spans="1:12">
      <c r="A6" s="470"/>
      <c r="B6" s="470"/>
      <c r="C6" s="470"/>
      <c r="D6" s="470"/>
      <c r="E6" s="470"/>
      <c r="F6" s="470"/>
      <c r="G6" s="518" t="s">
        <v>565</v>
      </c>
      <c r="H6" s="518"/>
      <c r="I6" s="518"/>
      <c r="J6" s="518"/>
      <c r="K6" s="518"/>
      <c r="L6" s="518"/>
    </row>
    <row r="7" spans="1:12">
      <c r="A7" s="470"/>
      <c r="B7" s="470"/>
      <c r="C7" s="470"/>
      <c r="D7" s="470"/>
      <c r="E7" s="470"/>
      <c r="F7" s="470"/>
      <c r="G7" s="518"/>
      <c r="H7" s="518"/>
      <c r="I7" s="518"/>
      <c r="J7" s="518"/>
      <c r="K7" s="518"/>
      <c r="L7" s="518"/>
    </row>
    <row r="8" spans="1:12">
      <c r="A8" s="470"/>
      <c r="B8" s="470"/>
      <c r="C8" s="470"/>
      <c r="D8" s="470"/>
      <c r="E8" s="470"/>
      <c r="F8" s="470"/>
      <c r="G8" s="470"/>
      <c r="H8" s="470"/>
      <c r="I8" s="470"/>
      <c r="J8" s="470"/>
      <c r="K8" s="470"/>
      <c r="L8" s="470"/>
    </row>
    <row r="9" spans="1:12">
      <c r="A9" s="470"/>
      <c r="B9" s="470"/>
      <c r="C9" s="470"/>
      <c r="D9" s="470"/>
      <c r="E9" s="470"/>
      <c r="F9" s="470"/>
      <c r="G9" s="470"/>
      <c r="H9" s="470"/>
      <c r="I9" s="470"/>
      <c r="J9" s="470"/>
      <c r="K9" s="470"/>
      <c r="L9" s="470"/>
    </row>
  </sheetData>
  <mergeCells count="2">
    <mergeCell ref="C1:I1"/>
    <mergeCell ref="G6:L7"/>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01"/>
  <sheetViews>
    <sheetView zoomScale="80" zoomScaleNormal="80" workbookViewId="0">
      <selection activeCell="Q9" sqref="Q9"/>
    </sheetView>
  </sheetViews>
  <sheetFormatPr defaultRowHeight="12.5" outlineLevelRow="1"/>
  <cols>
    <col min="1" max="1" width="15" customWidth="1"/>
    <col min="2" max="2" width="16.453125" customWidth="1"/>
    <col min="3" max="3" width="18.26953125" customWidth="1"/>
    <col min="4" max="5" width="12" customWidth="1"/>
    <col min="8" max="8" width="10.1796875" bestFit="1" customWidth="1"/>
    <col min="9" max="9" width="8.26953125" bestFit="1" customWidth="1"/>
    <col min="10" max="10" width="9.54296875" bestFit="1" customWidth="1"/>
    <col min="11" max="11" width="10.26953125" bestFit="1" customWidth="1"/>
    <col min="13" max="13" width="13" customWidth="1"/>
  </cols>
  <sheetData>
    <row r="1" spans="1:13" ht="15.5">
      <c r="A1" s="289" t="s">
        <v>209</v>
      </c>
    </row>
    <row r="2" spans="1:13" ht="115.5" customHeight="1">
      <c r="A2" s="283"/>
      <c r="B2" s="283"/>
      <c r="C2" s="283"/>
      <c r="D2" s="283"/>
      <c r="E2" s="283"/>
      <c r="F2" s="519" t="s">
        <v>572</v>
      </c>
      <c r="G2" s="519"/>
      <c r="H2" s="519"/>
      <c r="I2" s="519"/>
      <c r="J2" s="519"/>
      <c r="K2" s="519"/>
      <c r="L2" s="519"/>
      <c r="M2" s="282"/>
    </row>
    <row r="3" spans="1:13" ht="14.25" customHeight="1">
      <c r="A3" s="283"/>
      <c r="B3" s="283"/>
      <c r="C3" s="283"/>
      <c r="D3" s="283"/>
      <c r="E3" s="283"/>
      <c r="F3" s="287" t="s">
        <v>202</v>
      </c>
      <c r="G3" s="287" t="s">
        <v>204</v>
      </c>
      <c r="H3" s="287" t="s">
        <v>205</v>
      </c>
      <c r="I3" s="287" t="s">
        <v>206</v>
      </c>
      <c r="J3" s="287" t="s">
        <v>207</v>
      </c>
      <c r="K3" s="287" t="s">
        <v>208</v>
      </c>
      <c r="L3" s="287" t="s">
        <v>127</v>
      </c>
      <c r="M3" s="282"/>
    </row>
    <row r="4" spans="1:13" ht="9.75" customHeight="1">
      <c r="A4" s="283"/>
      <c r="B4" s="283"/>
      <c r="C4" s="283"/>
      <c r="D4" s="283"/>
      <c r="E4" s="283"/>
      <c r="F4" s="288"/>
      <c r="G4" s="288"/>
      <c r="H4" s="288"/>
      <c r="I4" s="288"/>
      <c r="J4" s="288"/>
      <c r="K4" s="288"/>
      <c r="L4" s="288"/>
      <c r="M4" s="282"/>
    </row>
    <row r="5" spans="1:13" s="285" customFormat="1" ht="13">
      <c r="A5" s="284" t="s">
        <v>191</v>
      </c>
      <c r="B5" s="284" t="s">
        <v>192</v>
      </c>
      <c r="C5" s="284" t="s">
        <v>567</v>
      </c>
      <c r="D5" s="284" t="s">
        <v>193</v>
      </c>
      <c r="E5" s="284" t="s">
        <v>210</v>
      </c>
      <c r="F5" s="287" t="s">
        <v>194</v>
      </c>
      <c r="G5" s="287" t="s">
        <v>195</v>
      </c>
      <c r="H5" s="287" t="s">
        <v>196</v>
      </c>
      <c r="I5" s="287" t="s">
        <v>197</v>
      </c>
      <c r="J5" s="287" t="s">
        <v>198</v>
      </c>
      <c r="K5" s="287" t="s">
        <v>199</v>
      </c>
      <c r="L5" s="287" t="s">
        <v>200</v>
      </c>
      <c r="M5" s="284" t="s">
        <v>203</v>
      </c>
    </row>
    <row r="6" spans="1:13" s="285" customFormat="1" ht="13.5" customHeight="1">
      <c r="A6" s="284"/>
      <c r="B6" s="284"/>
      <c r="C6" s="284"/>
      <c r="D6" s="284"/>
      <c r="E6" s="284" t="s">
        <v>211</v>
      </c>
      <c r="F6" s="284"/>
      <c r="G6" s="284"/>
      <c r="H6" s="284"/>
      <c r="I6" s="284"/>
      <c r="J6" s="284"/>
      <c r="K6" s="284"/>
      <c r="L6" s="284"/>
      <c r="M6" s="284"/>
    </row>
    <row r="7" spans="1:13">
      <c r="A7" s="290"/>
      <c r="B7" s="290"/>
      <c r="C7" s="290"/>
      <c r="D7" s="290"/>
      <c r="E7" s="292"/>
      <c r="F7" s="477">
        <f>ROUND(IF(D7=$F$3,E7/12,0),2)</f>
        <v>0</v>
      </c>
      <c r="G7" s="477">
        <f>ROUND(IF(D7=$G$3,E7/12,0),2)</f>
        <v>0</v>
      </c>
      <c r="H7" s="477">
        <f>ROUND(IF(D7=$H$3,E7/12,0),2)</f>
        <v>0</v>
      </c>
      <c r="I7" s="477">
        <f>ROUND(IF(D7=$I$3,E7/12,0),2)</f>
        <v>0</v>
      </c>
      <c r="J7" s="477">
        <f>ROUND(IF(D7=$J$3,E7/12,0),2)</f>
        <v>0</v>
      </c>
      <c r="K7" s="477">
        <f>ROUND(IF(D7=$K$3,E7/12,0),2)</f>
        <v>0</v>
      </c>
      <c r="L7" s="477">
        <f>ROUND(IF(D7=$L$3,E7/12,0),2)</f>
        <v>0</v>
      </c>
      <c r="M7" s="291"/>
    </row>
    <row r="8" spans="1:13" outlineLevel="1">
      <c r="A8" s="291"/>
      <c r="B8" s="291"/>
      <c r="C8" s="291"/>
      <c r="D8" s="290"/>
      <c r="E8" s="292"/>
      <c r="F8" s="477">
        <f t="shared" ref="F8:F71" si="0">ROUND(IF(D8=$F$3,E8/12,0),2)</f>
        <v>0</v>
      </c>
      <c r="G8" s="477">
        <f t="shared" ref="G8:G71" si="1">ROUND(IF(D8=$G$3,E8/12,0),2)</f>
        <v>0</v>
      </c>
      <c r="H8" s="477">
        <f t="shared" ref="H8:H71" si="2">ROUND(IF(D8=$H$3,E8/12,0),2)</f>
        <v>0</v>
      </c>
      <c r="I8" s="477">
        <f t="shared" ref="I8:I71" si="3">ROUND(IF(D8=$I$3,E8/12,0),2)</f>
        <v>0</v>
      </c>
      <c r="J8" s="477">
        <f t="shared" ref="J8:J71" si="4">ROUND(IF(D8=$J$3,E8/12,0),2)</f>
        <v>0</v>
      </c>
      <c r="K8" s="477">
        <f t="shared" ref="K8:K71" si="5">ROUND(IF(D8=$K$3,E8/12,0),2)</f>
        <v>0</v>
      </c>
      <c r="L8" s="477">
        <f t="shared" ref="L8:L71" si="6">ROUND(IF(D8=$L$3,E8/12,0),2)</f>
        <v>0</v>
      </c>
      <c r="M8" s="291"/>
    </row>
    <row r="9" spans="1:13" outlineLevel="1">
      <c r="A9" s="291"/>
      <c r="B9" s="291"/>
      <c r="C9" s="291"/>
      <c r="D9" s="290"/>
      <c r="E9" s="292"/>
      <c r="F9" s="477">
        <f t="shared" si="0"/>
        <v>0</v>
      </c>
      <c r="G9" s="477">
        <f t="shared" si="1"/>
        <v>0</v>
      </c>
      <c r="H9" s="477">
        <f t="shared" si="2"/>
        <v>0</v>
      </c>
      <c r="I9" s="477">
        <f t="shared" si="3"/>
        <v>0</v>
      </c>
      <c r="J9" s="477">
        <f t="shared" si="4"/>
        <v>0</v>
      </c>
      <c r="K9" s="477">
        <f t="shared" si="5"/>
        <v>0</v>
      </c>
      <c r="L9" s="477">
        <f t="shared" si="6"/>
        <v>0</v>
      </c>
      <c r="M9" s="291"/>
    </row>
    <row r="10" spans="1:13" outlineLevel="1">
      <c r="A10" s="291"/>
      <c r="B10" s="291"/>
      <c r="C10" s="291"/>
      <c r="D10" s="290"/>
      <c r="E10" s="292"/>
      <c r="F10" s="477">
        <f t="shared" si="0"/>
        <v>0</v>
      </c>
      <c r="G10" s="477">
        <f t="shared" si="1"/>
        <v>0</v>
      </c>
      <c r="H10" s="477">
        <f t="shared" si="2"/>
        <v>0</v>
      </c>
      <c r="I10" s="477">
        <f t="shared" si="3"/>
        <v>0</v>
      </c>
      <c r="J10" s="477">
        <f t="shared" si="4"/>
        <v>0</v>
      </c>
      <c r="K10" s="477">
        <f t="shared" si="5"/>
        <v>0</v>
      </c>
      <c r="L10" s="477">
        <f t="shared" si="6"/>
        <v>0</v>
      </c>
      <c r="M10" s="291"/>
    </row>
    <row r="11" spans="1:13" outlineLevel="1">
      <c r="A11" s="291"/>
      <c r="B11" s="291"/>
      <c r="C11" s="291"/>
      <c r="D11" s="290"/>
      <c r="E11" s="292"/>
      <c r="F11" s="477">
        <f t="shared" si="0"/>
        <v>0</v>
      </c>
      <c r="G11" s="477">
        <f t="shared" si="1"/>
        <v>0</v>
      </c>
      <c r="H11" s="477">
        <f t="shared" si="2"/>
        <v>0</v>
      </c>
      <c r="I11" s="477">
        <f t="shared" si="3"/>
        <v>0</v>
      </c>
      <c r="J11" s="477">
        <f t="shared" si="4"/>
        <v>0</v>
      </c>
      <c r="K11" s="477">
        <f t="shared" si="5"/>
        <v>0</v>
      </c>
      <c r="L11" s="477">
        <f t="shared" si="6"/>
        <v>0</v>
      </c>
      <c r="M11" s="291"/>
    </row>
    <row r="12" spans="1:13" outlineLevel="1">
      <c r="A12" s="291"/>
      <c r="B12" s="291"/>
      <c r="C12" s="291"/>
      <c r="D12" s="290"/>
      <c r="E12" s="292"/>
      <c r="F12" s="477">
        <f t="shared" si="0"/>
        <v>0</v>
      </c>
      <c r="G12" s="477">
        <f t="shared" si="1"/>
        <v>0</v>
      </c>
      <c r="H12" s="477">
        <f t="shared" si="2"/>
        <v>0</v>
      </c>
      <c r="I12" s="477">
        <f t="shared" si="3"/>
        <v>0</v>
      </c>
      <c r="J12" s="477">
        <f t="shared" si="4"/>
        <v>0</v>
      </c>
      <c r="K12" s="477">
        <f t="shared" si="5"/>
        <v>0</v>
      </c>
      <c r="L12" s="477">
        <f t="shared" si="6"/>
        <v>0</v>
      </c>
      <c r="M12" s="291"/>
    </row>
    <row r="13" spans="1:13" outlineLevel="1">
      <c r="A13" s="291"/>
      <c r="B13" s="291"/>
      <c r="C13" s="291"/>
      <c r="D13" s="290"/>
      <c r="E13" s="292"/>
      <c r="F13" s="477">
        <f t="shared" si="0"/>
        <v>0</v>
      </c>
      <c r="G13" s="477">
        <f t="shared" si="1"/>
        <v>0</v>
      </c>
      <c r="H13" s="477">
        <f t="shared" si="2"/>
        <v>0</v>
      </c>
      <c r="I13" s="477">
        <f t="shared" si="3"/>
        <v>0</v>
      </c>
      <c r="J13" s="477">
        <f t="shared" si="4"/>
        <v>0</v>
      </c>
      <c r="K13" s="477">
        <f t="shared" si="5"/>
        <v>0</v>
      </c>
      <c r="L13" s="477">
        <f t="shared" si="6"/>
        <v>0</v>
      </c>
      <c r="M13" s="291"/>
    </row>
    <row r="14" spans="1:13" outlineLevel="1">
      <c r="A14" s="291"/>
      <c r="B14" s="291"/>
      <c r="C14" s="291"/>
      <c r="D14" s="290"/>
      <c r="E14" s="292"/>
      <c r="F14" s="477">
        <f t="shared" si="0"/>
        <v>0</v>
      </c>
      <c r="G14" s="477">
        <f t="shared" si="1"/>
        <v>0</v>
      </c>
      <c r="H14" s="477">
        <f t="shared" si="2"/>
        <v>0</v>
      </c>
      <c r="I14" s="477">
        <f t="shared" si="3"/>
        <v>0</v>
      </c>
      <c r="J14" s="477">
        <f t="shared" si="4"/>
        <v>0</v>
      </c>
      <c r="K14" s="477">
        <f t="shared" si="5"/>
        <v>0</v>
      </c>
      <c r="L14" s="477">
        <f t="shared" si="6"/>
        <v>0</v>
      </c>
      <c r="M14" s="291"/>
    </row>
    <row r="15" spans="1:13" outlineLevel="1">
      <c r="A15" s="291"/>
      <c r="B15" s="291"/>
      <c r="C15" s="291"/>
      <c r="D15" s="290"/>
      <c r="E15" s="292"/>
      <c r="F15" s="477">
        <f t="shared" si="0"/>
        <v>0</v>
      </c>
      <c r="G15" s="477">
        <f t="shared" si="1"/>
        <v>0</v>
      </c>
      <c r="H15" s="477">
        <f t="shared" si="2"/>
        <v>0</v>
      </c>
      <c r="I15" s="477">
        <f t="shared" si="3"/>
        <v>0</v>
      </c>
      <c r="J15" s="477">
        <f t="shared" si="4"/>
        <v>0</v>
      </c>
      <c r="K15" s="477">
        <f t="shared" si="5"/>
        <v>0</v>
      </c>
      <c r="L15" s="477">
        <f t="shared" si="6"/>
        <v>0</v>
      </c>
      <c r="M15" s="291"/>
    </row>
    <row r="16" spans="1:13" outlineLevel="1">
      <c r="A16" s="291"/>
      <c r="B16" s="291"/>
      <c r="C16" s="291"/>
      <c r="D16" s="291"/>
      <c r="E16" s="292"/>
      <c r="F16" s="477">
        <f t="shared" si="0"/>
        <v>0</v>
      </c>
      <c r="G16" s="477">
        <f t="shared" si="1"/>
        <v>0</v>
      </c>
      <c r="H16" s="477">
        <f t="shared" si="2"/>
        <v>0</v>
      </c>
      <c r="I16" s="477">
        <f t="shared" si="3"/>
        <v>0</v>
      </c>
      <c r="J16" s="477">
        <f t="shared" si="4"/>
        <v>0</v>
      </c>
      <c r="K16" s="477">
        <f t="shared" si="5"/>
        <v>0</v>
      </c>
      <c r="L16" s="477">
        <f t="shared" si="6"/>
        <v>0</v>
      </c>
      <c r="M16" s="291"/>
    </row>
    <row r="17" spans="1:13" outlineLevel="1">
      <c r="A17" s="291"/>
      <c r="B17" s="291"/>
      <c r="C17" s="291"/>
      <c r="D17" s="291"/>
      <c r="E17" s="292"/>
      <c r="F17" s="477">
        <f t="shared" si="0"/>
        <v>0</v>
      </c>
      <c r="G17" s="477">
        <f t="shared" si="1"/>
        <v>0</v>
      </c>
      <c r="H17" s="477">
        <f t="shared" si="2"/>
        <v>0</v>
      </c>
      <c r="I17" s="477">
        <f t="shared" si="3"/>
        <v>0</v>
      </c>
      <c r="J17" s="477">
        <f t="shared" si="4"/>
        <v>0</v>
      </c>
      <c r="K17" s="477">
        <f t="shared" si="5"/>
        <v>0</v>
      </c>
      <c r="L17" s="477">
        <f t="shared" si="6"/>
        <v>0</v>
      </c>
      <c r="M17" s="291"/>
    </row>
    <row r="18" spans="1:13" outlineLevel="1">
      <c r="A18" s="291"/>
      <c r="B18" s="291"/>
      <c r="C18" s="291"/>
      <c r="D18" s="291"/>
      <c r="E18" s="292"/>
      <c r="F18" s="477">
        <f t="shared" si="0"/>
        <v>0</v>
      </c>
      <c r="G18" s="477">
        <f t="shared" si="1"/>
        <v>0</v>
      </c>
      <c r="H18" s="477">
        <f t="shared" si="2"/>
        <v>0</v>
      </c>
      <c r="I18" s="477">
        <f t="shared" si="3"/>
        <v>0</v>
      </c>
      <c r="J18" s="477">
        <f t="shared" si="4"/>
        <v>0</v>
      </c>
      <c r="K18" s="477">
        <f t="shared" si="5"/>
        <v>0</v>
      </c>
      <c r="L18" s="477">
        <f t="shared" si="6"/>
        <v>0</v>
      </c>
      <c r="M18" s="291"/>
    </row>
    <row r="19" spans="1:13" outlineLevel="1">
      <c r="A19" s="291"/>
      <c r="B19" s="291"/>
      <c r="C19" s="291"/>
      <c r="D19" s="291"/>
      <c r="E19" s="292"/>
      <c r="F19" s="477">
        <f t="shared" si="0"/>
        <v>0</v>
      </c>
      <c r="G19" s="477">
        <f t="shared" si="1"/>
        <v>0</v>
      </c>
      <c r="H19" s="477">
        <f t="shared" si="2"/>
        <v>0</v>
      </c>
      <c r="I19" s="477">
        <f t="shared" si="3"/>
        <v>0</v>
      </c>
      <c r="J19" s="477">
        <f t="shared" si="4"/>
        <v>0</v>
      </c>
      <c r="K19" s="477">
        <f t="shared" si="5"/>
        <v>0</v>
      </c>
      <c r="L19" s="477">
        <f t="shared" si="6"/>
        <v>0</v>
      </c>
      <c r="M19" s="291"/>
    </row>
    <row r="20" spans="1:13" outlineLevel="1">
      <c r="A20" s="291"/>
      <c r="B20" s="291"/>
      <c r="C20" s="291"/>
      <c r="D20" s="291"/>
      <c r="E20" s="292"/>
      <c r="F20" s="477">
        <f t="shared" si="0"/>
        <v>0</v>
      </c>
      <c r="G20" s="477">
        <f t="shared" si="1"/>
        <v>0</v>
      </c>
      <c r="H20" s="477">
        <f t="shared" si="2"/>
        <v>0</v>
      </c>
      <c r="I20" s="477">
        <f t="shared" si="3"/>
        <v>0</v>
      </c>
      <c r="J20" s="477">
        <f t="shared" si="4"/>
        <v>0</v>
      </c>
      <c r="K20" s="477">
        <f t="shared" si="5"/>
        <v>0</v>
      </c>
      <c r="L20" s="477">
        <f t="shared" si="6"/>
        <v>0</v>
      </c>
      <c r="M20" s="291"/>
    </row>
    <row r="21" spans="1:13" outlineLevel="1">
      <c r="A21" s="291"/>
      <c r="B21" s="291"/>
      <c r="C21" s="291"/>
      <c r="D21" s="291"/>
      <c r="E21" s="292"/>
      <c r="F21" s="477">
        <f t="shared" si="0"/>
        <v>0</v>
      </c>
      <c r="G21" s="477">
        <f t="shared" si="1"/>
        <v>0</v>
      </c>
      <c r="H21" s="477">
        <f t="shared" si="2"/>
        <v>0</v>
      </c>
      <c r="I21" s="477">
        <f t="shared" si="3"/>
        <v>0</v>
      </c>
      <c r="J21" s="477">
        <f t="shared" si="4"/>
        <v>0</v>
      </c>
      <c r="K21" s="477">
        <f t="shared" si="5"/>
        <v>0</v>
      </c>
      <c r="L21" s="477">
        <f t="shared" si="6"/>
        <v>0</v>
      </c>
      <c r="M21" s="291"/>
    </row>
    <row r="22" spans="1:13" outlineLevel="1">
      <c r="A22" s="291"/>
      <c r="B22" s="291"/>
      <c r="C22" s="291"/>
      <c r="D22" s="291"/>
      <c r="E22" s="292"/>
      <c r="F22" s="477">
        <f t="shared" si="0"/>
        <v>0</v>
      </c>
      <c r="G22" s="477">
        <f t="shared" si="1"/>
        <v>0</v>
      </c>
      <c r="H22" s="477">
        <f t="shared" si="2"/>
        <v>0</v>
      </c>
      <c r="I22" s="477">
        <f t="shared" si="3"/>
        <v>0</v>
      </c>
      <c r="J22" s="477">
        <f t="shared" si="4"/>
        <v>0</v>
      </c>
      <c r="K22" s="477">
        <f t="shared" si="5"/>
        <v>0</v>
      </c>
      <c r="L22" s="477">
        <f t="shared" si="6"/>
        <v>0</v>
      </c>
      <c r="M22" s="291"/>
    </row>
    <row r="23" spans="1:13" outlineLevel="1">
      <c r="A23" s="291"/>
      <c r="B23" s="291"/>
      <c r="C23" s="291"/>
      <c r="D23" s="291"/>
      <c r="E23" s="292"/>
      <c r="F23" s="477">
        <f t="shared" si="0"/>
        <v>0</v>
      </c>
      <c r="G23" s="477">
        <f t="shared" si="1"/>
        <v>0</v>
      </c>
      <c r="H23" s="477">
        <f t="shared" si="2"/>
        <v>0</v>
      </c>
      <c r="I23" s="477">
        <f t="shared" si="3"/>
        <v>0</v>
      </c>
      <c r="J23" s="477">
        <f t="shared" si="4"/>
        <v>0</v>
      </c>
      <c r="K23" s="477">
        <f t="shared" si="5"/>
        <v>0</v>
      </c>
      <c r="L23" s="477">
        <f t="shared" si="6"/>
        <v>0</v>
      </c>
      <c r="M23" s="291"/>
    </row>
    <row r="24" spans="1:13" outlineLevel="1">
      <c r="A24" s="291"/>
      <c r="B24" s="291"/>
      <c r="C24" s="291"/>
      <c r="D24" s="291"/>
      <c r="E24" s="292"/>
      <c r="F24" s="477">
        <f t="shared" si="0"/>
        <v>0</v>
      </c>
      <c r="G24" s="477">
        <f t="shared" si="1"/>
        <v>0</v>
      </c>
      <c r="H24" s="477">
        <f t="shared" si="2"/>
        <v>0</v>
      </c>
      <c r="I24" s="477">
        <f t="shared" si="3"/>
        <v>0</v>
      </c>
      <c r="J24" s="477">
        <f t="shared" si="4"/>
        <v>0</v>
      </c>
      <c r="K24" s="477">
        <f t="shared" si="5"/>
        <v>0</v>
      </c>
      <c r="L24" s="477">
        <f t="shared" si="6"/>
        <v>0</v>
      </c>
      <c r="M24" s="291"/>
    </row>
    <row r="25" spans="1:13" outlineLevel="1">
      <c r="A25" s="291"/>
      <c r="B25" s="291"/>
      <c r="C25" s="291"/>
      <c r="D25" s="291"/>
      <c r="E25" s="292"/>
      <c r="F25" s="477">
        <f t="shared" si="0"/>
        <v>0</v>
      </c>
      <c r="G25" s="477">
        <f t="shared" si="1"/>
        <v>0</v>
      </c>
      <c r="H25" s="477">
        <f t="shared" si="2"/>
        <v>0</v>
      </c>
      <c r="I25" s="477">
        <f t="shared" si="3"/>
        <v>0</v>
      </c>
      <c r="J25" s="477">
        <f t="shared" si="4"/>
        <v>0</v>
      </c>
      <c r="K25" s="477">
        <f t="shared" si="5"/>
        <v>0</v>
      </c>
      <c r="L25" s="477">
        <f t="shared" si="6"/>
        <v>0</v>
      </c>
      <c r="M25" s="291"/>
    </row>
    <row r="26" spans="1:13" outlineLevel="1">
      <c r="A26" s="291"/>
      <c r="B26" s="291"/>
      <c r="C26" s="291"/>
      <c r="D26" s="291"/>
      <c r="E26" s="292"/>
      <c r="F26" s="477">
        <f t="shared" si="0"/>
        <v>0</v>
      </c>
      <c r="G26" s="477">
        <f t="shared" si="1"/>
        <v>0</v>
      </c>
      <c r="H26" s="477">
        <f t="shared" si="2"/>
        <v>0</v>
      </c>
      <c r="I26" s="477">
        <f t="shared" si="3"/>
        <v>0</v>
      </c>
      <c r="J26" s="477">
        <f t="shared" si="4"/>
        <v>0</v>
      </c>
      <c r="K26" s="477">
        <f t="shared" si="5"/>
        <v>0</v>
      </c>
      <c r="L26" s="477">
        <f t="shared" si="6"/>
        <v>0</v>
      </c>
      <c r="M26" s="291"/>
    </row>
    <row r="27" spans="1:13" outlineLevel="1">
      <c r="A27" s="291"/>
      <c r="B27" s="291"/>
      <c r="C27" s="291"/>
      <c r="D27" s="291"/>
      <c r="E27" s="292"/>
      <c r="F27" s="477">
        <f t="shared" si="0"/>
        <v>0</v>
      </c>
      <c r="G27" s="477">
        <f t="shared" si="1"/>
        <v>0</v>
      </c>
      <c r="H27" s="477">
        <f t="shared" si="2"/>
        <v>0</v>
      </c>
      <c r="I27" s="477">
        <f t="shared" si="3"/>
        <v>0</v>
      </c>
      <c r="J27" s="477">
        <f t="shared" si="4"/>
        <v>0</v>
      </c>
      <c r="K27" s="477">
        <f t="shared" si="5"/>
        <v>0</v>
      </c>
      <c r="L27" s="477">
        <f t="shared" si="6"/>
        <v>0</v>
      </c>
      <c r="M27" s="291"/>
    </row>
    <row r="28" spans="1:13" outlineLevel="1">
      <c r="A28" s="291"/>
      <c r="B28" s="291"/>
      <c r="C28" s="291"/>
      <c r="D28" s="291"/>
      <c r="E28" s="292"/>
      <c r="F28" s="477">
        <f t="shared" si="0"/>
        <v>0</v>
      </c>
      <c r="G28" s="477">
        <f t="shared" si="1"/>
        <v>0</v>
      </c>
      <c r="H28" s="477">
        <f t="shared" si="2"/>
        <v>0</v>
      </c>
      <c r="I28" s="477">
        <f t="shared" si="3"/>
        <v>0</v>
      </c>
      <c r="J28" s="477">
        <f t="shared" si="4"/>
        <v>0</v>
      </c>
      <c r="K28" s="477">
        <f t="shared" si="5"/>
        <v>0</v>
      </c>
      <c r="L28" s="477">
        <f t="shared" si="6"/>
        <v>0</v>
      </c>
      <c r="M28" s="291"/>
    </row>
    <row r="29" spans="1:13" outlineLevel="1">
      <c r="A29" s="291"/>
      <c r="B29" s="291"/>
      <c r="C29" s="291"/>
      <c r="D29" s="291"/>
      <c r="E29" s="292"/>
      <c r="F29" s="477">
        <f t="shared" si="0"/>
        <v>0</v>
      </c>
      <c r="G29" s="477">
        <f t="shared" si="1"/>
        <v>0</v>
      </c>
      <c r="H29" s="477">
        <f t="shared" si="2"/>
        <v>0</v>
      </c>
      <c r="I29" s="477">
        <f t="shared" si="3"/>
        <v>0</v>
      </c>
      <c r="J29" s="477">
        <f t="shared" si="4"/>
        <v>0</v>
      </c>
      <c r="K29" s="477">
        <f t="shared" si="5"/>
        <v>0</v>
      </c>
      <c r="L29" s="477">
        <f t="shared" si="6"/>
        <v>0</v>
      </c>
      <c r="M29" s="291"/>
    </row>
    <row r="30" spans="1:13" outlineLevel="1">
      <c r="A30" s="291"/>
      <c r="B30" s="291"/>
      <c r="C30" s="291"/>
      <c r="D30" s="291"/>
      <c r="E30" s="292"/>
      <c r="F30" s="477">
        <f t="shared" si="0"/>
        <v>0</v>
      </c>
      <c r="G30" s="477">
        <f t="shared" si="1"/>
        <v>0</v>
      </c>
      <c r="H30" s="477">
        <f t="shared" si="2"/>
        <v>0</v>
      </c>
      <c r="I30" s="477">
        <f t="shared" si="3"/>
        <v>0</v>
      </c>
      <c r="J30" s="477">
        <f t="shared" si="4"/>
        <v>0</v>
      </c>
      <c r="K30" s="477">
        <f t="shared" si="5"/>
        <v>0</v>
      </c>
      <c r="L30" s="477">
        <f t="shared" si="6"/>
        <v>0</v>
      </c>
      <c r="M30" s="291"/>
    </row>
    <row r="31" spans="1:13" outlineLevel="1">
      <c r="A31" s="291"/>
      <c r="B31" s="291"/>
      <c r="C31" s="291"/>
      <c r="D31" s="291"/>
      <c r="E31" s="292"/>
      <c r="F31" s="477">
        <f t="shared" si="0"/>
        <v>0</v>
      </c>
      <c r="G31" s="477">
        <f t="shared" si="1"/>
        <v>0</v>
      </c>
      <c r="H31" s="477">
        <f t="shared" si="2"/>
        <v>0</v>
      </c>
      <c r="I31" s="477">
        <f t="shared" si="3"/>
        <v>0</v>
      </c>
      <c r="J31" s="477">
        <f t="shared" si="4"/>
        <v>0</v>
      </c>
      <c r="K31" s="477">
        <f t="shared" si="5"/>
        <v>0</v>
      </c>
      <c r="L31" s="477">
        <f t="shared" si="6"/>
        <v>0</v>
      </c>
      <c r="M31" s="291"/>
    </row>
    <row r="32" spans="1:13" outlineLevel="1">
      <c r="A32" s="291"/>
      <c r="B32" s="291"/>
      <c r="C32" s="291"/>
      <c r="D32" s="291"/>
      <c r="E32" s="292"/>
      <c r="F32" s="477">
        <f t="shared" si="0"/>
        <v>0</v>
      </c>
      <c r="G32" s="477">
        <f t="shared" si="1"/>
        <v>0</v>
      </c>
      <c r="H32" s="477">
        <f t="shared" si="2"/>
        <v>0</v>
      </c>
      <c r="I32" s="477">
        <f t="shared" si="3"/>
        <v>0</v>
      </c>
      <c r="J32" s="477">
        <f t="shared" si="4"/>
        <v>0</v>
      </c>
      <c r="K32" s="477">
        <f t="shared" si="5"/>
        <v>0</v>
      </c>
      <c r="L32" s="477">
        <f t="shared" si="6"/>
        <v>0</v>
      </c>
      <c r="M32" s="291"/>
    </row>
    <row r="33" spans="1:13" outlineLevel="1">
      <c r="A33" s="291"/>
      <c r="B33" s="291"/>
      <c r="C33" s="291"/>
      <c r="D33" s="291"/>
      <c r="E33" s="292"/>
      <c r="F33" s="477">
        <f t="shared" si="0"/>
        <v>0</v>
      </c>
      <c r="G33" s="477">
        <f t="shared" si="1"/>
        <v>0</v>
      </c>
      <c r="H33" s="477">
        <f t="shared" si="2"/>
        <v>0</v>
      </c>
      <c r="I33" s="477">
        <f t="shared" si="3"/>
        <v>0</v>
      </c>
      <c r="J33" s="477">
        <f t="shared" si="4"/>
        <v>0</v>
      </c>
      <c r="K33" s="477">
        <f t="shared" si="5"/>
        <v>0</v>
      </c>
      <c r="L33" s="477">
        <f t="shared" si="6"/>
        <v>0</v>
      </c>
      <c r="M33" s="291"/>
    </row>
    <row r="34" spans="1:13" outlineLevel="1">
      <c r="A34" s="291"/>
      <c r="B34" s="291"/>
      <c r="C34" s="291"/>
      <c r="D34" s="291"/>
      <c r="E34" s="292"/>
      <c r="F34" s="477">
        <f t="shared" si="0"/>
        <v>0</v>
      </c>
      <c r="G34" s="477">
        <f t="shared" si="1"/>
        <v>0</v>
      </c>
      <c r="H34" s="477">
        <f t="shared" si="2"/>
        <v>0</v>
      </c>
      <c r="I34" s="477">
        <f t="shared" si="3"/>
        <v>0</v>
      </c>
      <c r="J34" s="477">
        <f t="shared" si="4"/>
        <v>0</v>
      </c>
      <c r="K34" s="477">
        <f t="shared" si="5"/>
        <v>0</v>
      </c>
      <c r="L34" s="477">
        <f t="shared" si="6"/>
        <v>0</v>
      </c>
      <c r="M34" s="291"/>
    </row>
    <row r="35" spans="1:13" outlineLevel="1">
      <c r="A35" s="291"/>
      <c r="B35" s="291"/>
      <c r="C35" s="291"/>
      <c r="D35" s="291"/>
      <c r="E35" s="292"/>
      <c r="F35" s="477">
        <f t="shared" si="0"/>
        <v>0</v>
      </c>
      <c r="G35" s="477">
        <f t="shared" si="1"/>
        <v>0</v>
      </c>
      <c r="H35" s="477">
        <f t="shared" si="2"/>
        <v>0</v>
      </c>
      <c r="I35" s="477">
        <f t="shared" si="3"/>
        <v>0</v>
      </c>
      <c r="J35" s="477">
        <f t="shared" si="4"/>
        <v>0</v>
      </c>
      <c r="K35" s="477">
        <f t="shared" si="5"/>
        <v>0</v>
      </c>
      <c r="L35" s="477">
        <f t="shared" si="6"/>
        <v>0</v>
      </c>
      <c r="M35" s="291"/>
    </row>
    <row r="36" spans="1:13" outlineLevel="1">
      <c r="A36" s="291"/>
      <c r="B36" s="291"/>
      <c r="C36" s="291"/>
      <c r="D36" s="291"/>
      <c r="E36" s="292"/>
      <c r="F36" s="477">
        <f t="shared" si="0"/>
        <v>0</v>
      </c>
      <c r="G36" s="477">
        <f t="shared" si="1"/>
        <v>0</v>
      </c>
      <c r="H36" s="477">
        <f t="shared" si="2"/>
        <v>0</v>
      </c>
      <c r="I36" s="477">
        <f t="shared" si="3"/>
        <v>0</v>
      </c>
      <c r="J36" s="477">
        <f t="shared" si="4"/>
        <v>0</v>
      </c>
      <c r="K36" s="477">
        <f t="shared" si="5"/>
        <v>0</v>
      </c>
      <c r="L36" s="477">
        <f t="shared" si="6"/>
        <v>0</v>
      </c>
      <c r="M36" s="291"/>
    </row>
    <row r="37" spans="1:13" outlineLevel="1">
      <c r="A37" s="291"/>
      <c r="B37" s="291"/>
      <c r="C37" s="291"/>
      <c r="D37" s="291"/>
      <c r="E37" s="292"/>
      <c r="F37" s="477">
        <f t="shared" si="0"/>
        <v>0</v>
      </c>
      <c r="G37" s="477">
        <f t="shared" si="1"/>
        <v>0</v>
      </c>
      <c r="H37" s="477">
        <f t="shared" si="2"/>
        <v>0</v>
      </c>
      <c r="I37" s="477">
        <f t="shared" si="3"/>
        <v>0</v>
      </c>
      <c r="J37" s="477">
        <f t="shared" si="4"/>
        <v>0</v>
      </c>
      <c r="K37" s="477">
        <f t="shared" si="5"/>
        <v>0</v>
      </c>
      <c r="L37" s="477">
        <f t="shared" si="6"/>
        <v>0</v>
      </c>
      <c r="M37" s="291"/>
    </row>
    <row r="38" spans="1:13" outlineLevel="1">
      <c r="A38" s="291"/>
      <c r="B38" s="291"/>
      <c r="C38" s="291"/>
      <c r="D38" s="291"/>
      <c r="E38" s="292"/>
      <c r="F38" s="477">
        <f t="shared" si="0"/>
        <v>0</v>
      </c>
      <c r="G38" s="477">
        <f t="shared" si="1"/>
        <v>0</v>
      </c>
      <c r="H38" s="477">
        <f t="shared" si="2"/>
        <v>0</v>
      </c>
      <c r="I38" s="477">
        <f t="shared" si="3"/>
        <v>0</v>
      </c>
      <c r="J38" s="477">
        <f t="shared" si="4"/>
        <v>0</v>
      </c>
      <c r="K38" s="477">
        <f t="shared" si="5"/>
        <v>0</v>
      </c>
      <c r="L38" s="477">
        <f t="shared" si="6"/>
        <v>0</v>
      </c>
      <c r="M38" s="291"/>
    </row>
    <row r="39" spans="1:13" outlineLevel="1">
      <c r="A39" s="291"/>
      <c r="B39" s="291"/>
      <c r="C39" s="291"/>
      <c r="D39" s="291"/>
      <c r="E39" s="292"/>
      <c r="F39" s="477">
        <f t="shared" si="0"/>
        <v>0</v>
      </c>
      <c r="G39" s="477">
        <f t="shared" si="1"/>
        <v>0</v>
      </c>
      <c r="H39" s="477">
        <f t="shared" si="2"/>
        <v>0</v>
      </c>
      <c r="I39" s="477">
        <f t="shared" si="3"/>
        <v>0</v>
      </c>
      <c r="J39" s="477">
        <f t="shared" si="4"/>
        <v>0</v>
      </c>
      <c r="K39" s="477">
        <f t="shared" si="5"/>
        <v>0</v>
      </c>
      <c r="L39" s="477">
        <f t="shared" si="6"/>
        <v>0</v>
      </c>
      <c r="M39" s="291"/>
    </row>
    <row r="40" spans="1:13" outlineLevel="1">
      <c r="A40" s="291"/>
      <c r="B40" s="291"/>
      <c r="C40" s="291"/>
      <c r="D40" s="291"/>
      <c r="E40" s="292"/>
      <c r="F40" s="477">
        <f t="shared" si="0"/>
        <v>0</v>
      </c>
      <c r="G40" s="477">
        <f t="shared" si="1"/>
        <v>0</v>
      </c>
      <c r="H40" s="477">
        <f t="shared" si="2"/>
        <v>0</v>
      </c>
      <c r="I40" s="477">
        <f t="shared" si="3"/>
        <v>0</v>
      </c>
      <c r="J40" s="477">
        <f t="shared" si="4"/>
        <v>0</v>
      </c>
      <c r="K40" s="477">
        <f t="shared" si="5"/>
        <v>0</v>
      </c>
      <c r="L40" s="477">
        <f t="shared" si="6"/>
        <v>0</v>
      </c>
      <c r="M40" s="291"/>
    </row>
    <row r="41" spans="1:13" outlineLevel="1">
      <c r="A41" s="291"/>
      <c r="B41" s="291"/>
      <c r="C41" s="291"/>
      <c r="D41" s="291"/>
      <c r="E41" s="292"/>
      <c r="F41" s="477">
        <f t="shared" si="0"/>
        <v>0</v>
      </c>
      <c r="G41" s="477">
        <f t="shared" si="1"/>
        <v>0</v>
      </c>
      <c r="H41" s="477">
        <f t="shared" si="2"/>
        <v>0</v>
      </c>
      <c r="I41" s="477">
        <f t="shared" si="3"/>
        <v>0</v>
      </c>
      <c r="J41" s="477">
        <f t="shared" si="4"/>
        <v>0</v>
      </c>
      <c r="K41" s="477">
        <f t="shared" si="5"/>
        <v>0</v>
      </c>
      <c r="L41" s="477">
        <f t="shared" si="6"/>
        <v>0</v>
      </c>
      <c r="M41" s="291"/>
    </row>
    <row r="42" spans="1:13" outlineLevel="1">
      <c r="A42" s="291"/>
      <c r="B42" s="291"/>
      <c r="C42" s="291"/>
      <c r="D42" s="291"/>
      <c r="E42" s="292"/>
      <c r="F42" s="477">
        <f t="shared" si="0"/>
        <v>0</v>
      </c>
      <c r="G42" s="477">
        <f t="shared" si="1"/>
        <v>0</v>
      </c>
      <c r="H42" s="477">
        <f t="shared" si="2"/>
        <v>0</v>
      </c>
      <c r="I42" s="477">
        <f t="shared" si="3"/>
        <v>0</v>
      </c>
      <c r="J42" s="477">
        <f t="shared" si="4"/>
        <v>0</v>
      </c>
      <c r="K42" s="477">
        <f t="shared" si="5"/>
        <v>0</v>
      </c>
      <c r="L42" s="477">
        <f t="shared" si="6"/>
        <v>0</v>
      </c>
      <c r="M42" s="291"/>
    </row>
    <row r="43" spans="1:13" outlineLevel="1">
      <c r="A43" s="291"/>
      <c r="B43" s="291"/>
      <c r="C43" s="291"/>
      <c r="D43" s="291"/>
      <c r="E43" s="292"/>
      <c r="F43" s="477">
        <f t="shared" si="0"/>
        <v>0</v>
      </c>
      <c r="G43" s="477">
        <f t="shared" si="1"/>
        <v>0</v>
      </c>
      <c r="H43" s="477">
        <f t="shared" si="2"/>
        <v>0</v>
      </c>
      <c r="I43" s="477">
        <f t="shared" si="3"/>
        <v>0</v>
      </c>
      <c r="J43" s="477">
        <f t="shared" si="4"/>
        <v>0</v>
      </c>
      <c r="K43" s="477">
        <f t="shared" si="5"/>
        <v>0</v>
      </c>
      <c r="L43" s="477">
        <f t="shared" si="6"/>
        <v>0</v>
      </c>
      <c r="M43" s="291"/>
    </row>
    <row r="44" spans="1:13" outlineLevel="1">
      <c r="A44" s="291"/>
      <c r="B44" s="291"/>
      <c r="C44" s="291"/>
      <c r="D44" s="291"/>
      <c r="E44" s="292"/>
      <c r="F44" s="477">
        <f t="shared" si="0"/>
        <v>0</v>
      </c>
      <c r="G44" s="477">
        <f t="shared" si="1"/>
        <v>0</v>
      </c>
      <c r="H44" s="477">
        <f t="shared" si="2"/>
        <v>0</v>
      </c>
      <c r="I44" s="477">
        <f t="shared" si="3"/>
        <v>0</v>
      </c>
      <c r="J44" s="477">
        <f t="shared" si="4"/>
        <v>0</v>
      </c>
      <c r="K44" s="477">
        <f t="shared" si="5"/>
        <v>0</v>
      </c>
      <c r="L44" s="477">
        <f t="shared" si="6"/>
        <v>0</v>
      </c>
      <c r="M44" s="291"/>
    </row>
    <row r="45" spans="1:13" outlineLevel="1">
      <c r="A45" s="291"/>
      <c r="B45" s="291"/>
      <c r="C45" s="291"/>
      <c r="D45" s="291"/>
      <c r="E45" s="292"/>
      <c r="F45" s="477">
        <f t="shared" si="0"/>
        <v>0</v>
      </c>
      <c r="G45" s="477">
        <f t="shared" si="1"/>
        <v>0</v>
      </c>
      <c r="H45" s="477">
        <f t="shared" si="2"/>
        <v>0</v>
      </c>
      <c r="I45" s="477">
        <f t="shared" si="3"/>
        <v>0</v>
      </c>
      <c r="J45" s="477">
        <f t="shared" si="4"/>
        <v>0</v>
      </c>
      <c r="K45" s="477">
        <f t="shared" si="5"/>
        <v>0</v>
      </c>
      <c r="L45" s="477">
        <f t="shared" si="6"/>
        <v>0</v>
      </c>
      <c r="M45" s="291"/>
    </row>
    <row r="46" spans="1:13" outlineLevel="1">
      <c r="A46" s="291"/>
      <c r="B46" s="291"/>
      <c r="C46" s="291"/>
      <c r="D46" s="291"/>
      <c r="E46" s="292"/>
      <c r="F46" s="477">
        <f t="shared" si="0"/>
        <v>0</v>
      </c>
      <c r="G46" s="477">
        <f t="shared" si="1"/>
        <v>0</v>
      </c>
      <c r="H46" s="477">
        <f t="shared" si="2"/>
        <v>0</v>
      </c>
      <c r="I46" s="477">
        <f t="shared" si="3"/>
        <v>0</v>
      </c>
      <c r="J46" s="477">
        <f t="shared" si="4"/>
        <v>0</v>
      </c>
      <c r="K46" s="477">
        <f t="shared" si="5"/>
        <v>0</v>
      </c>
      <c r="L46" s="477">
        <f t="shared" si="6"/>
        <v>0</v>
      </c>
      <c r="M46" s="291"/>
    </row>
    <row r="47" spans="1:13" outlineLevel="1">
      <c r="A47" s="291"/>
      <c r="B47" s="291"/>
      <c r="C47" s="291"/>
      <c r="D47" s="291"/>
      <c r="E47" s="292"/>
      <c r="F47" s="477">
        <f t="shared" si="0"/>
        <v>0</v>
      </c>
      <c r="G47" s="477">
        <f t="shared" si="1"/>
        <v>0</v>
      </c>
      <c r="H47" s="477">
        <f t="shared" si="2"/>
        <v>0</v>
      </c>
      <c r="I47" s="477">
        <f t="shared" si="3"/>
        <v>0</v>
      </c>
      <c r="J47" s="477">
        <f t="shared" si="4"/>
        <v>0</v>
      </c>
      <c r="K47" s="477">
        <f t="shared" si="5"/>
        <v>0</v>
      </c>
      <c r="L47" s="477">
        <f t="shared" si="6"/>
        <v>0</v>
      </c>
      <c r="M47" s="291"/>
    </row>
    <row r="48" spans="1:13" outlineLevel="1">
      <c r="A48" s="291"/>
      <c r="B48" s="291"/>
      <c r="C48" s="291"/>
      <c r="D48" s="291"/>
      <c r="E48" s="292"/>
      <c r="F48" s="477">
        <f t="shared" si="0"/>
        <v>0</v>
      </c>
      <c r="G48" s="477">
        <f t="shared" si="1"/>
        <v>0</v>
      </c>
      <c r="H48" s="477">
        <f t="shared" si="2"/>
        <v>0</v>
      </c>
      <c r="I48" s="477">
        <f t="shared" si="3"/>
        <v>0</v>
      </c>
      <c r="J48" s="477">
        <f t="shared" si="4"/>
        <v>0</v>
      </c>
      <c r="K48" s="477">
        <f t="shared" si="5"/>
        <v>0</v>
      </c>
      <c r="L48" s="477">
        <f t="shared" si="6"/>
        <v>0</v>
      </c>
      <c r="M48" s="291"/>
    </row>
    <row r="49" spans="1:13" outlineLevel="1">
      <c r="A49" s="291"/>
      <c r="B49" s="291"/>
      <c r="C49" s="291"/>
      <c r="D49" s="291"/>
      <c r="E49" s="292"/>
      <c r="F49" s="477">
        <f t="shared" si="0"/>
        <v>0</v>
      </c>
      <c r="G49" s="477">
        <f t="shared" si="1"/>
        <v>0</v>
      </c>
      <c r="H49" s="477">
        <f t="shared" si="2"/>
        <v>0</v>
      </c>
      <c r="I49" s="477">
        <f t="shared" si="3"/>
        <v>0</v>
      </c>
      <c r="J49" s="477">
        <f t="shared" si="4"/>
        <v>0</v>
      </c>
      <c r="K49" s="477">
        <f t="shared" si="5"/>
        <v>0</v>
      </c>
      <c r="L49" s="477">
        <f t="shared" si="6"/>
        <v>0</v>
      </c>
      <c r="M49" s="291"/>
    </row>
    <row r="50" spans="1:13" outlineLevel="1">
      <c r="A50" s="291"/>
      <c r="B50" s="291"/>
      <c r="C50" s="291"/>
      <c r="D50" s="291"/>
      <c r="E50" s="292"/>
      <c r="F50" s="477">
        <f t="shared" si="0"/>
        <v>0</v>
      </c>
      <c r="G50" s="477">
        <f t="shared" si="1"/>
        <v>0</v>
      </c>
      <c r="H50" s="477">
        <f t="shared" si="2"/>
        <v>0</v>
      </c>
      <c r="I50" s="477">
        <f t="shared" si="3"/>
        <v>0</v>
      </c>
      <c r="J50" s="477">
        <f t="shared" si="4"/>
        <v>0</v>
      </c>
      <c r="K50" s="477">
        <f t="shared" si="5"/>
        <v>0</v>
      </c>
      <c r="L50" s="477">
        <f t="shared" si="6"/>
        <v>0</v>
      </c>
      <c r="M50" s="291"/>
    </row>
    <row r="51" spans="1:13" outlineLevel="1">
      <c r="A51" s="291"/>
      <c r="B51" s="291"/>
      <c r="C51" s="291"/>
      <c r="D51" s="291"/>
      <c r="E51" s="292"/>
      <c r="F51" s="477">
        <f t="shared" si="0"/>
        <v>0</v>
      </c>
      <c r="G51" s="477">
        <f t="shared" si="1"/>
        <v>0</v>
      </c>
      <c r="H51" s="477">
        <f t="shared" si="2"/>
        <v>0</v>
      </c>
      <c r="I51" s="477">
        <f t="shared" si="3"/>
        <v>0</v>
      </c>
      <c r="J51" s="477">
        <f t="shared" si="4"/>
        <v>0</v>
      </c>
      <c r="K51" s="477">
        <f t="shared" si="5"/>
        <v>0</v>
      </c>
      <c r="L51" s="477">
        <f t="shared" si="6"/>
        <v>0</v>
      </c>
      <c r="M51" s="291"/>
    </row>
    <row r="52" spans="1:13" outlineLevel="1">
      <c r="A52" s="291"/>
      <c r="B52" s="291"/>
      <c r="C52" s="291"/>
      <c r="D52" s="291"/>
      <c r="E52" s="292"/>
      <c r="F52" s="477">
        <f t="shared" si="0"/>
        <v>0</v>
      </c>
      <c r="G52" s="477">
        <f t="shared" si="1"/>
        <v>0</v>
      </c>
      <c r="H52" s="477">
        <f t="shared" si="2"/>
        <v>0</v>
      </c>
      <c r="I52" s="477">
        <f t="shared" si="3"/>
        <v>0</v>
      </c>
      <c r="J52" s="477">
        <f t="shared" si="4"/>
        <v>0</v>
      </c>
      <c r="K52" s="477">
        <f t="shared" si="5"/>
        <v>0</v>
      </c>
      <c r="L52" s="477">
        <f t="shared" si="6"/>
        <v>0</v>
      </c>
      <c r="M52" s="291"/>
    </row>
    <row r="53" spans="1:13" outlineLevel="1">
      <c r="A53" s="291"/>
      <c r="B53" s="291"/>
      <c r="C53" s="291"/>
      <c r="D53" s="291"/>
      <c r="E53" s="292"/>
      <c r="F53" s="477">
        <f t="shared" si="0"/>
        <v>0</v>
      </c>
      <c r="G53" s="477">
        <f t="shared" si="1"/>
        <v>0</v>
      </c>
      <c r="H53" s="477">
        <f t="shared" si="2"/>
        <v>0</v>
      </c>
      <c r="I53" s="477">
        <f t="shared" si="3"/>
        <v>0</v>
      </c>
      <c r="J53" s="477">
        <f t="shared" si="4"/>
        <v>0</v>
      </c>
      <c r="K53" s="477">
        <f t="shared" si="5"/>
        <v>0</v>
      </c>
      <c r="L53" s="477">
        <f t="shared" si="6"/>
        <v>0</v>
      </c>
      <c r="M53" s="291"/>
    </row>
    <row r="54" spans="1:13" outlineLevel="1">
      <c r="A54" s="291"/>
      <c r="B54" s="291"/>
      <c r="C54" s="291"/>
      <c r="D54" s="291"/>
      <c r="E54" s="292"/>
      <c r="F54" s="477">
        <f t="shared" si="0"/>
        <v>0</v>
      </c>
      <c r="G54" s="477">
        <f t="shared" si="1"/>
        <v>0</v>
      </c>
      <c r="H54" s="477">
        <f t="shared" si="2"/>
        <v>0</v>
      </c>
      <c r="I54" s="477">
        <f t="shared" si="3"/>
        <v>0</v>
      </c>
      <c r="J54" s="477">
        <f t="shared" si="4"/>
        <v>0</v>
      </c>
      <c r="K54" s="477">
        <f t="shared" si="5"/>
        <v>0</v>
      </c>
      <c r="L54" s="477">
        <f t="shared" si="6"/>
        <v>0</v>
      </c>
      <c r="M54" s="291"/>
    </row>
    <row r="55" spans="1:13" outlineLevel="1">
      <c r="A55" s="291"/>
      <c r="B55" s="291"/>
      <c r="C55" s="291"/>
      <c r="D55" s="291"/>
      <c r="E55" s="292"/>
      <c r="F55" s="477">
        <f t="shared" si="0"/>
        <v>0</v>
      </c>
      <c r="G55" s="477">
        <f t="shared" si="1"/>
        <v>0</v>
      </c>
      <c r="H55" s="477">
        <f t="shared" si="2"/>
        <v>0</v>
      </c>
      <c r="I55" s="477">
        <f t="shared" si="3"/>
        <v>0</v>
      </c>
      <c r="J55" s="477">
        <f t="shared" si="4"/>
        <v>0</v>
      </c>
      <c r="K55" s="477">
        <f t="shared" si="5"/>
        <v>0</v>
      </c>
      <c r="L55" s="477">
        <f t="shared" si="6"/>
        <v>0</v>
      </c>
      <c r="M55" s="291"/>
    </row>
    <row r="56" spans="1:13" outlineLevel="1">
      <c r="A56" s="291"/>
      <c r="B56" s="291"/>
      <c r="C56" s="291"/>
      <c r="D56" s="291"/>
      <c r="E56" s="292"/>
      <c r="F56" s="477">
        <f t="shared" si="0"/>
        <v>0</v>
      </c>
      <c r="G56" s="477">
        <f t="shared" si="1"/>
        <v>0</v>
      </c>
      <c r="H56" s="477">
        <f t="shared" si="2"/>
        <v>0</v>
      </c>
      <c r="I56" s="477">
        <f t="shared" si="3"/>
        <v>0</v>
      </c>
      <c r="J56" s="477">
        <f t="shared" si="4"/>
        <v>0</v>
      </c>
      <c r="K56" s="477">
        <f t="shared" si="5"/>
        <v>0</v>
      </c>
      <c r="L56" s="477">
        <f t="shared" si="6"/>
        <v>0</v>
      </c>
      <c r="M56" s="291"/>
    </row>
    <row r="57" spans="1:13" outlineLevel="1">
      <c r="A57" s="291"/>
      <c r="B57" s="291"/>
      <c r="C57" s="291"/>
      <c r="D57" s="291"/>
      <c r="E57" s="292"/>
      <c r="F57" s="477">
        <f t="shared" si="0"/>
        <v>0</v>
      </c>
      <c r="G57" s="477">
        <f t="shared" si="1"/>
        <v>0</v>
      </c>
      <c r="H57" s="477">
        <f t="shared" si="2"/>
        <v>0</v>
      </c>
      <c r="I57" s="477">
        <f t="shared" si="3"/>
        <v>0</v>
      </c>
      <c r="J57" s="477">
        <f t="shared" si="4"/>
        <v>0</v>
      </c>
      <c r="K57" s="477">
        <f t="shared" si="5"/>
        <v>0</v>
      </c>
      <c r="L57" s="477">
        <f t="shared" si="6"/>
        <v>0</v>
      </c>
      <c r="M57" s="291"/>
    </row>
    <row r="58" spans="1:13" outlineLevel="1">
      <c r="A58" s="291"/>
      <c r="B58" s="291"/>
      <c r="C58" s="291"/>
      <c r="D58" s="291"/>
      <c r="E58" s="292"/>
      <c r="F58" s="477">
        <f t="shared" si="0"/>
        <v>0</v>
      </c>
      <c r="G58" s="477">
        <f t="shared" si="1"/>
        <v>0</v>
      </c>
      <c r="H58" s="477">
        <f t="shared" si="2"/>
        <v>0</v>
      </c>
      <c r="I58" s="477">
        <f t="shared" si="3"/>
        <v>0</v>
      </c>
      <c r="J58" s="477">
        <f t="shared" si="4"/>
        <v>0</v>
      </c>
      <c r="K58" s="477">
        <f t="shared" si="5"/>
        <v>0</v>
      </c>
      <c r="L58" s="477">
        <f t="shared" si="6"/>
        <v>0</v>
      </c>
      <c r="M58" s="291"/>
    </row>
    <row r="59" spans="1:13" outlineLevel="1">
      <c r="A59" s="291"/>
      <c r="B59" s="291"/>
      <c r="C59" s="291"/>
      <c r="D59" s="291"/>
      <c r="E59" s="292"/>
      <c r="F59" s="477">
        <f t="shared" si="0"/>
        <v>0</v>
      </c>
      <c r="G59" s="477">
        <f t="shared" si="1"/>
        <v>0</v>
      </c>
      <c r="H59" s="477">
        <f t="shared" si="2"/>
        <v>0</v>
      </c>
      <c r="I59" s="477">
        <f t="shared" si="3"/>
        <v>0</v>
      </c>
      <c r="J59" s="477">
        <f t="shared" si="4"/>
        <v>0</v>
      </c>
      <c r="K59" s="477">
        <f t="shared" si="5"/>
        <v>0</v>
      </c>
      <c r="L59" s="477">
        <f t="shared" si="6"/>
        <v>0</v>
      </c>
      <c r="M59" s="291"/>
    </row>
    <row r="60" spans="1:13" outlineLevel="1">
      <c r="A60" s="291"/>
      <c r="B60" s="291"/>
      <c r="C60" s="291"/>
      <c r="D60" s="291"/>
      <c r="E60" s="292"/>
      <c r="F60" s="477">
        <f t="shared" si="0"/>
        <v>0</v>
      </c>
      <c r="G60" s="477">
        <f t="shared" si="1"/>
        <v>0</v>
      </c>
      <c r="H60" s="477">
        <f t="shared" si="2"/>
        <v>0</v>
      </c>
      <c r="I60" s="477">
        <f t="shared" si="3"/>
        <v>0</v>
      </c>
      <c r="J60" s="477">
        <f t="shared" si="4"/>
        <v>0</v>
      </c>
      <c r="K60" s="477">
        <f t="shared" si="5"/>
        <v>0</v>
      </c>
      <c r="L60" s="477">
        <f t="shared" si="6"/>
        <v>0</v>
      </c>
      <c r="M60" s="291"/>
    </row>
    <row r="61" spans="1:13" outlineLevel="1">
      <c r="A61" s="291"/>
      <c r="B61" s="291"/>
      <c r="C61" s="291"/>
      <c r="D61" s="291"/>
      <c r="E61" s="292"/>
      <c r="F61" s="477">
        <f t="shared" si="0"/>
        <v>0</v>
      </c>
      <c r="G61" s="477">
        <f t="shared" si="1"/>
        <v>0</v>
      </c>
      <c r="H61" s="477">
        <f t="shared" si="2"/>
        <v>0</v>
      </c>
      <c r="I61" s="477">
        <f t="shared" si="3"/>
        <v>0</v>
      </c>
      <c r="J61" s="477">
        <f t="shared" si="4"/>
        <v>0</v>
      </c>
      <c r="K61" s="477">
        <f t="shared" si="5"/>
        <v>0</v>
      </c>
      <c r="L61" s="477">
        <f t="shared" si="6"/>
        <v>0</v>
      </c>
      <c r="M61" s="291"/>
    </row>
    <row r="62" spans="1:13" outlineLevel="1">
      <c r="A62" s="291"/>
      <c r="B62" s="291"/>
      <c r="C62" s="291"/>
      <c r="D62" s="291"/>
      <c r="E62" s="292"/>
      <c r="F62" s="477">
        <f t="shared" si="0"/>
        <v>0</v>
      </c>
      <c r="G62" s="477">
        <f t="shared" si="1"/>
        <v>0</v>
      </c>
      <c r="H62" s="477">
        <f t="shared" si="2"/>
        <v>0</v>
      </c>
      <c r="I62" s="477">
        <f t="shared" si="3"/>
        <v>0</v>
      </c>
      <c r="J62" s="477">
        <f t="shared" si="4"/>
        <v>0</v>
      </c>
      <c r="K62" s="477">
        <f t="shared" si="5"/>
        <v>0</v>
      </c>
      <c r="L62" s="477">
        <f t="shared" si="6"/>
        <v>0</v>
      </c>
      <c r="M62" s="291"/>
    </row>
    <row r="63" spans="1:13" outlineLevel="1">
      <c r="A63" s="291"/>
      <c r="B63" s="291"/>
      <c r="C63" s="291"/>
      <c r="D63" s="291"/>
      <c r="E63" s="292"/>
      <c r="F63" s="477">
        <f t="shared" si="0"/>
        <v>0</v>
      </c>
      <c r="G63" s="477">
        <f t="shared" si="1"/>
        <v>0</v>
      </c>
      <c r="H63" s="477">
        <f t="shared" si="2"/>
        <v>0</v>
      </c>
      <c r="I63" s="477">
        <f t="shared" si="3"/>
        <v>0</v>
      </c>
      <c r="J63" s="477">
        <f t="shared" si="4"/>
        <v>0</v>
      </c>
      <c r="K63" s="477">
        <f t="shared" si="5"/>
        <v>0</v>
      </c>
      <c r="L63" s="477">
        <f t="shared" si="6"/>
        <v>0</v>
      </c>
      <c r="M63" s="291"/>
    </row>
    <row r="64" spans="1:13" outlineLevel="1">
      <c r="A64" s="291"/>
      <c r="B64" s="291"/>
      <c r="C64" s="291"/>
      <c r="D64" s="291"/>
      <c r="E64" s="292"/>
      <c r="F64" s="477">
        <f t="shared" si="0"/>
        <v>0</v>
      </c>
      <c r="G64" s="477">
        <f t="shared" si="1"/>
        <v>0</v>
      </c>
      <c r="H64" s="477">
        <f t="shared" si="2"/>
        <v>0</v>
      </c>
      <c r="I64" s="477">
        <f t="shared" si="3"/>
        <v>0</v>
      </c>
      <c r="J64" s="477">
        <f t="shared" si="4"/>
        <v>0</v>
      </c>
      <c r="K64" s="477">
        <f t="shared" si="5"/>
        <v>0</v>
      </c>
      <c r="L64" s="477">
        <f t="shared" si="6"/>
        <v>0</v>
      </c>
      <c r="M64" s="291"/>
    </row>
    <row r="65" spans="1:13" outlineLevel="1">
      <c r="A65" s="291"/>
      <c r="B65" s="291"/>
      <c r="C65" s="291"/>
      <c r="D65" s="291"/>
      <c r="E65" s="292"/>
      <c r="F65" s="477">
        <f t="shared" si="0"/>
        <v>0</v>
      </c>
      <c r="G65" s="477">
        <f t="shared" si="1"/>
        <v>0</v>
      </c>
      <c r="H65" s="477">
        <f t="shared" si="2"/>
        <v>0</v>
      </c>
      <c r="I65" s="477">
        <f t="shared" si="3"/>
        <v>0</v>
      </c>
      <c r="J65" s="477">
        <f t="shared" si="4"/>
        <v>0</v>
      </c>
      <c r="K65" s="477">
        <f t="shared" si="5"/>
        <v>0</v>
      </c>
      <c r="L65" s="477">
        <f t="shared" si="6"/>
        <v>0</v>
      </c>
      <c r="M65" s="291"/>
    </row>
    <row r="66" spans="1:13" outlineLevel="1">
      <c r="A66" s="291"/>
      <c r="B66" s="291"/>
      <c r="C66" s="291"/>
      <c r="D66" s="291"/>
      <c r="E66" s="292"/>
      <c r="F66" s="477">
        <f t="shared" si="0"/>
        <v>0</v>
      </c>
      <c r="G66" s="477">
        <f t="shared" si="1"/>
        <v>0</v>
      </c>
      <c r="H66" s="477">
        <f t="shared" si="2"/>
        <v>0</v>
      </c>
      <c r="I66" s="477">
        <f t="shared" si="3"/>
        <v>0</v>
      </c>
      <c r="J66" s="477">
        <f t="shared" si="4"/>
        <v>0</v>
      </c>
      <c r="K66" s="477">
        <f t="shared" si="5"/>
        <v>0</v>
      </c>
      <c r="L66" s="477">
        <f t="shared" si="6"/>
        <v>0</v>
      </c>
      <c r="M66" s="291"/>
    </row>
    <row r="67" spans="1:13" outlineLevel="1">
      <c r="A67" s="291"/>
      <c r="B67" s="291"/>
      <c r="C67" s="291"/>
      <c r="D67" s="291"/>
      <c r="E67" s="292"/>
      <c r="F67" s="477">
        <f t="shared" si="0"/>
        <v>0</v>
      </c>
      <c r="G67" s="477">
        <f t="shared" si="1"/>
        <v>0</v>
      </c>
      <c r="H67" s="477">
        <f t="shared" si="2"/>
        <v>0</v>
      </c>
      <c r="I67" s="477">
        <f t="shared" si="3"/>
        <v>0</v>
      </c>
      <c r="J67" s="477">
        <f t="shared" si="4"/>
        <v>0</v>
      </c>
      <c r="K67" s="477">
        <f t="shared" si="5"/>
        <v>0</v>
      </c>
      <c r="L67" s="477">
        <f t="shared" si="6"/>
        <v>0</v>
      </c>
      <c r="M67" s="291"/>
    </row>
    <row r="68" spans="1:13" outlineLevel="1">
      <c r="A68" s="291"/>
      <c r="B68" s="291"/>
      <c r="C68" s="291"/>
      <c r="D68" s="291"/>
      <c r="E68" s="292"/>
      <c r="F68" s="477">
        <f t="shared" si="0"/>
        <v>0</v>
      </c>
      <c r="G68" s="477">
        <f t="shared" si="1"/>
        <v>0</v>
      </c>
      <c r="H68" s="477">
        <f t="shared" si="2"/>
        <v>0</v>
      </c>
      <c r="I68" s="477">
        <f t="shared" si="3"/>
        <v>0</v>
      </c>
      <c r="J68" s="477">
        <f t="shared" si="4"/>
        <v>0</v>
      </c>
      <c r="K68" s="477">
        <f t="shared" si="5"/>
        <v>0</v>
      </c>
      <c r="L68" s="477">
        <f t="shared" si="6"/>
        <v>0</v>
      </c>
      <c r="M68" s="291"/>
    </row>
    <row r="69" spans="1:13" outlineLevel="1">
      <c r="A69" s="291"/>
      <c r="B69" s="291"/>
      <c r="C69" s="291"/>
      <c r="D69" s="291"/>
      <c r="E69" s="292"/>
      <c r="F69" s="477">
        <f t="shared" si="0"/>
        <v>0</v>
      </c>
      <c r="G69" s="477">
        <f t="shared" si="1"/>
        <v>0</v>
      </c>
      <c r="H69" s="477">
        <f t="shared" si="2"/>
        <v>0</v>
      </c>
      <c r="I69" s="477">
        <f t="shared" si="3"/>
        <v>0</v>
      </c>
      <c r="J69" s="477">
        <f t="shared" si="4"/>
        <v>0</v>
      </c>
      <c r="K69" s="477">
        <f t="shared" si="5"/>
        <v>0</v>
      </c>
      <c r="L69" s="477">
        <f t="shared" si="6"/>
        <v>0</v>
      </c>
      <c r="M69" s="291"/>
    </row>
    <row r="70" spans="1:13" outlineLevel="1">
      <c r="A70" s="291"/>
      <c r="B70" s="291"/>
      <c r="C70" s="291"/>
      <c r="D70" s="291"/>
      <c r="E70" s="292"/>
      <c r="F70" s="477">
        <f t="shared" si="0"/>
        <v>0</v>
      </c>
      <c r="G70" s="477">
        <f t="shared" si="1"/>
        <v>0</v>
      </c>
      <c r="H70" s="477">
        <f t="shared" si="2"/>
        <v>0</v>
      </c>
      <c r="I70" s="477">
        <f t="shared" si="3"/>
        <v>0</v>
      </c>
      <c r="J70" s="477">
        <f t="shared" si="4"/>
        <v>0</v>
      </c>
      <c r="K70" s="477">
        <f t="shared" si="5"/>
        <v>0</v>
      </c>
      <c r="L70" s="477">
        <f t="shared" si="6"/>
        <v>0</v>
      </c>
      <c r="M70" s="291"/>
    </row>
    <row r="71" spans="1:13" outlineLevel="1">
      <c r="A71" s="291"/>
      <c r="B71" s="291"/>
      <c r="C71" s="291"/>
      <c r="D71" s="291"/>
      <c r="E71" s="292"/>
      <c r="F71" s="477">
        <f t="shared" si="0"/>
        <v>0</v>
      </c>
      <c r="G71" s="477">
        <f t="shared" si="1"/>
        <v>0</v>
      </c>
      <c r="H71" s="477">
        <f t="shared" si="2"/>
        <v>0</v>
      </c>
      <c r="I71" s="477">
        <f t="shared" si="3"/>
        <v>0</v>
      </c>
      <c r="J71" s="477">
        <f t="shared" si="4"/>
        <v>0</v>
      </c>
      <c r="K71" s="477">
        <f t="shared" si="5"/>
        <v>0</v>
      </c>
      <c r="L71" s="477">
        <f t="shared" si="6"/>
        <v>0</v>
      </c>
      <c r="M71" s="291"/>
    </row>
    <row r="72" spans="1:13" outlineLevel="1">
      <c r="A72" s="291"/>
      <c r="B72" s="291"/>
      <c r="C72" s="291"/>
      <c r="D72" s="291"/>
      <c r="E72" s="292"/>
      <c r="F72" s="477">
        <f t="shared" ref="F72:F135" si="7">ROUND(IF(D72=$F$3,E72/12,0),2)</f>
        <v>0</v>
      </c>
      <c r="G72" s="477">
        <f t="shared" ref="G72:G135" si="8">ROUND(IF(D72=$G$3,E72/12,0),2)</f>
        <v>0</v>
      </c>
      <c r="H72" s="477">
        <f t="shared" ref="H72:H135" si="9">ROUND(IF(D72=$H$3,E72/12,0),2)</f>
        <v>0</v>
      </c>
      <c r="I72" s="477">
        <f t="shared" ref="I72:I135" si="10">ROUND(IF(D72=$I$3,E72/12,0),2)</f>
        <v>0</v>
      </c>
      <c r="J72" s="477">
        <f t="shared" ref="J72:J135" si="11">ROUND(IF(D72=$J$3,E72/12,0),2)</f>
        <v>0</v>
      </c>
      <c r="K72" s="477">
        <f t="shared" ref="K72:K135" si="12">ROUND(IF(D72=$K$3,E72/12,0),2)</f>
        <v>0</v>
      </c>
      <c r="L72" s="477">
        <f t="shared" ref="L72:L135" si="13">ROUND(IF(D72=$L$3,E72/12,0),2)</f>
        <v>0</v>
      </c>
      <c r="M72" s="291"/>
    </row>
    <row r="73" spans="1:13" outlineLevel="1">
      <c r="A73" s="291"/>
      <c r="B73" s="291"/>
      <c r="C73" s="291"/>
      <c r="D73" s="291"/>
      <c r="E73" s="292"/>
      <c r="F73" s="477">
        <f t="shared" si="7"/>
        <v>0</v>
      </c>
      <c r="G73" s="477">
        <f t="shared" si="8"/>
        <v>0</v>
      </c>
      <c r="H73" s="477">
        <f t="shared" si="9"/>
        <v>0</v>
      </c>
      <c r="I73" s="477">
        <f t="shared" si="10"/>
        <v>0</v>
      </c>
      <c r="J73" s="477">
        <f t="shared" si="11"/>
        <v>0</v>
      </c>
      <c r="K73" s="477">
        <f t="shared" si="12"/>
        <v>0</v>
      </c>
      <c r="L73" s="477">
        <f t="shared" si="13"/>
        <v>0</v>
      </c>
      <c r="M73" s="291"/>
    </row>
    <row r="74" spans="1:13" outlineLevel="1">
      <c r="A74" s="291"/>
      <c r="B74" s="291"/>
      <c r="C74" s="291"/>
      <c r="D74" s="291"/>
      <c r="E74" s="292"/>
      <c r="F74" s="477">
        <f t="shared" si="7"/>
        <v>0</v>
      </c>
      <c r="G74" s="477">
        <f t="shared" si="8"/>
        <v>0</v>
      </c>
      <c r="H74" s="477">
        <f t="shared" si="9"/>
        <v>0</v>
      </c>
      <c r="I74" s="477">
        <f t="shared" si="10"/>
        <v>0</v>
      </c>
      <c r="J74" s="477">
        <f t="shared" si="11"/>
        <v>0</v>
      </c>
      <c r="K74" s="477">
        <f t="shared" si="12"/>
        <v>0</v>
      </c>
      <c r="L74" s="477">
        <f t="shared" si="13"/>
        <v>0</v>
      </c>
      <c r="M74" s="291"/>
    </row>
    <row r="75" spans="1:13" outlineLevel="1">
      <c r="A75" s="291"/>
      <c r="B75" s="291"/>
      <c r="C75" s="291"/>
      <c r="D75" s="291"/>
      <c r="E75" s="292"/>
      <c r="F75" s="477">
        <f t="shared" si="7"/>
        <v>0</v>
      </c>
      <c r="G75" s="477">
        <f t="shared" si="8"/>
        <v>0</v>
      </c>
      <c r="H75" s="477">
        <f t="shared" si="9"/>
        <v>0</v>
      </c>
      <c r="I75" s="477">
        <f t="shared" si="10"/>
        <v>0</v>
      </c>
      <c r="J75" s="477">
        <f t="shared" si="11"/>
        <v>0</v>
      </c>
      <c r="K75" s="477">
        <f t="shared" si="12"/>
        <v>0</v>
      </c>
      <c r="L75" s="477">
        <f t="shared" si="13"/>
        <v>0</v>
      </c>
      <c r="M75" s="291"/>
    </row>
    <row r="76" spans="1:13" outlineLevel="1">
      <c r="A76" s="291"/>
      <c r="B76" s="291"/>
      <c r="C76" s="291"/>
      <c r="D76" s="291"/>
      <c r="E76" s="292"/>
      <c r="F76" s="477">
        <f t="shared" si="7"/>
        <v>0</v>
      </c>
      <c r="G76" s="477">
        <f t="shared" si="8"/>
        <v>0</v>
      </c>
      <c r="H76" s="477">
        <f t="shared" si="9"/>
        <v>0</v>
      </c>
      <c r="I76" s="477">
        <f t="shared" si="10"/>
        <v>0</v>
      </c>
      <c r="J76" s="477">
        <f t="shared" si="11"/>
        <v>0</v>
      </c>
      <c r="K76" s="477">
        <f t="shared" si="12"/>
        <v>0</v>
      </c>
      <c r="L76" s="477">
        <f t="shared" si="13"/>
        <v>0</v>
      </c>
      <c r="M76" s="291"/>
    </row>
    <row r="77" spans="1:13" outlineLevel="1">
      <c r="A77" s="291"/>
      <c r="B77" s="291"/>
      <c r="C77" s="291"/>
      <c r="D77" s="291"/>
      <c r="E77" s="292"/>
      <c r="F77" s="477">
        <f t="shared" si="7"/>
        <v>0</v>
      </c>
      <c r="G77" s="477">
        <f t="shared" si="8"/>
        <v>0</v>
      </c>
      <c r="H77" s="477">
        <f t="shared" si="9"/>
        <v>0</v>
      </c>
      <c r="I77" s="477">
        <f t="shared" si="10"/>
        <v>0</v>
      </c>
      <c r="J77" s="477">
        <f t="shared" si="11"/>
        <v>0</v>
      </c>
      <c r="K77" s="477">
        <f t="shared" si="12"/>
        <v>0</v>
      </c>
      <c r="L77" s="477">
        <f t="shared" si="13"/>
        <v>0</v>
      </c>
      <c r="M77" s="291"/>
    </row>
    <row r="78" spans="1:13" outlineLevel="1">
      <c r="A78" s="291"/>
      <c r="B78" s="291"/>
      <c r="C78" s="291"/>
      <c r="D78" s="291"/>
      <c r="E78" s="292"/>
      <c r="F78" s="477">
        <f t="shared" si="7"/>
        <v>0</v>
      </c>
      <c r="G78" s="477">
        <f t="shared" si="8"/>
        <v>0</v>
      </c>
      <c r="H78" s="477">
        <f t="shared" si="9"/>
        <v>0</v>
      </c>
      <c r="I78" s="477">
        <f t="shared" si="10"/>
        <v>0</v>
      </c>
      <c r="J78" s="477">
        <f t="shared" si="11"/>
        <v>0</v>
      </c>
      <c r="K78" s="477">
        <f t="shared" si="12"/>
        <v>0</v>
      </c>
      <c r="L78" s="477">
        <f t="shared" si="13"/>
        <v>0</v>
      </c>
      <c r="M78" s="291"/>
    </row>
    <row r="79" spans="1:13" outlineLevel="1">
      <c r="A79" s="291"/>
      <c r="B79" s="291"/>
      <c r="C79" s="291"/>
      <c r="D79" s="291"/>
      <c r="E79" s="292"/>
      <c r="F79" s="477">
        <f t="shared" si="7"/>
        <v>0</v>
      </c>
      <c r="G79" s="477">
        <f t="shared" si="8"/>
        <v>0</v>
      </c>
      <c r="H79" s="477">
        <f t="shared" si="9"/>
        <v>0</v>
      </c>
      <c r="I79" s="477">
        <f t="shared" si="10"/>
        <v>0</v>
      </c>
      <c r="J79" s="477">
        <f t="shared" si="11"/>
        <v>0</v>
      </c>
      <c r="K79" s="477">
        <f t="shared" si="12"/>
        <v>0</v>
      </c>
      <c r="L79" s="477">
        <f t="shared" si="13"/>
        <v>0</v>
      </c>
      <c r="M79" s="291"/>
    </row>
    <row r="80" spans="1:13" outlineLevel="1">
      <c r="A80" s="291"/>
      <c r="B80" s="291"/>
      <c r="C80" s="291"/>
      <c r="D80" s="291"/>
      <c r="E80" s="292"/>
      <c r="F80" s="477">
        <f t="shared" si="7"/>
        <v>0</v>
      </c>
      <c r="G80" s="477">
        <f t="shared" si="8"/>
        <v>0</v>
      </c>
      <c r="H80" s="477">
        <f t="shared" si="9"/>
        <v>0</v>
      </c>
      <c r="I80" s="477">
        <f t="shared" si="10"/>
        <v>0</v>
      </c>
      <c r="J80" s="477">
        <f t="shared" si="11"/>
        <v>0</v>
      </c>
      <c r="K80" s="477">
        <f t="shared" si="12"/>
        <v>0</v>
      </c>
      <c r="L80" s="477">
        <f t="shared" si="13"/>
        <v>0</v>
      </c>
      <c r="M80" s="291"/>
    </row>
    <row r="81" spans="1:13" outlineLevel="1">
      <c r="A81" s="291"/>
      <c r="B81" s="291"/>
      <c r="C81" s="291"/>
      <c r="D81" s="291"/>
      <c r="E81" s="292"/>
      <c r="F81" s="477">
        <f t="shared" si="7"/>
        <v>0</v>
      </c>
      <c r="G81" s="477">
        <f t="shared" si="8"/>
        <v>0</v>
      </c>
      <c r="H81" s="477">
        <f t="shared" si="9"/>
        <v>0</v>
      </c>
      <c r="I81" s="477">
        <f t="shared" si="10"/>
        <v>0</v>
      </c>
      <c r="J81" s="477">
        <f t="shared" si="11"/>
        <v>0</v>
      </c>
      <c r="K81" s="477">
        <f t="shared" si="12"/>
        <v>0</v>
      </c>
      <c r="L81" s="477">
        <f t="shared" si="13"/>
        <v>0</v>
      </c>
      <c r="M81" s="291"/>
    </row>
    <row r="82" spans="1:13" outlineLevel="1">
      <c r="A82" s="291"/>
      <c r="B82" s="291"/>
      <c r="C82" s="291"/>
      <c r="D82" s="291"/>
      <c r="E82" s="292"/>
      <c r="F82" s="477">
        <f t="shared" si="7"/>
        <v>0</v>
      </c>
      <c r="G82" s="477">
        <f t="shared" si="8"/>
        <v>0</v>
      </c>
      <c r="H82" s="477">
        <f t="shared" si="9"/>
        <v>0</v>
      </c>
      <c r="I82" s="477">
        <f t="shared" si="10"/>
        <v>0</v>
      </c>
      <c r="J82" s="477">
        <f t="shared" si="11"/>
        <v>0</v>
      </c>
      <c r="K82" s="477">
        <f t="shared" si="12"/>
        <v>0</v>
      </c>
      <c r="L82" s="477">
        <f t="shared" si="13"/>
        <v>0</v>
      </c>
      <c r="M82" s="291"/>
    </row>
    <row r="83" spans="1:13" outlineLevel="1">
      <c r="A83" s="291"/>
      <c r="B83" s="291"/>
      <c r="C83" s="291"/>
      <c r="D83" s="291"/>
      <c r="E83" s="292"/>
      <c r="F83" s="477">
        <f t="shared" si="7"/>
        <v>0</v>
      </c>
      <c r="G83" s="477">
        <f t="shared" si="8"/>
        <v>0</v>
      </c>
      <c r="H83" s="477">
        <f t="shared" si="9"/>
        <v>0</v>
      </c>
      <c r="I83" s="477">
        <f t="shared" si="10"/>
        <v>0</v>
      </c>
      <c r="J83" s="477">
        <f t="shared" si="11"/>
        <v>0</v>
      </c>
      <c r="K83" s="477">
        <f t="shared" si="12"/>
        <v>0</v>
      </c>
      <c r="L83" s="477">
        <f t="shared" si="13"/>
        <v>0</v>
      </c>
      <c r="M83" s="291"/>
    </row>
    <row r="84" spans="1:13" outlineLevel="1">
      <c r="A84" s="291"/>
      <c r="B84" s="291"/>
      <c r="C84" s="291"/>
      <c r="D84" s="291"/>
      <c r="E84" s="292"/>
      <c r="F84" s="477">
        <f t="shared" si="7"/>
        <v>0</v>
      </c>
      <c r="G84" s="477">
        <f t="shared" si="8"/>
        <v>0</v>
      </c>
      <c r="H84" s="477">
        <f t="shared" si="9"/>
        <v>0</v>
      </c>
      <c r="I84" s="477">
        <f t="shared" si="10"/>
        <v>0</v>
      </c>
      <c r="J84" s="477">
        <f t="shared" si="11"/>
        <v>0</v>
      </c>
      <c r="K84" s="477">
        <f t="shared" si="12"/>
        <v>0</v>
      </c>
      <c r="L84" s="477">
        <f t="shared" si="13"/>
        <v>0</v>
      </c>
      <c r="M84" s="291"/>
    </row>
    <row r="85" spans="1:13" outlineLevel="1">
      <c r="A85" s="291"/>
      <c r="B85" s="291"/>
      <c r="C85" s="291"/>
      <c r="D85" s="291"/>
      <c r="E85" s="292"/>
      <c r="F85" s="477">
        <f t="shared" si="7"/>
        <v>0</v>
      </c>
      <c r="G85" s="477">
        <f t="shared" si="8"/>
        <v>0</v>
      </c>
      <c r="H85" s="477">
        <f t="shared" si="9"/>
        <v>0</v>
      </c>
      <c r="I85" s="477">
        <f t="shared" si="10"/>
        <v>0</v>
      </c>
      <c r="J85" s="477">
        <f t="shared" si="11"/>
        <v>0</v>
      </c>
      <c r="K85" s="477">
        <f t="shared" si="12"/>
        <v>0</v>
      </c>
      <c r="L85" s="477">
        <f t="shared" si="13"/>
        <v>0</v>
      </c>
      <c r="M85" s="291"/>
    </row>
    <row r="86" spans="1:13" outlineLevel="1">
      <c r="A86" s="291"/>
      <c r="B86" s="291"/>
      <c r="C86" s="291"/>
      <c r="D86" s="291"/>
      <c r="E86" s="292"/>
      <c r="F86" s="477">
        <f t="shared" si="7"/>
        <v>0</v>
      </c>
      <c r="G86" s="477">
        <f t="shared" si="8"/>
        <v>0</v>
      </c>
      <c r="H86" s="477">
        <f t="shared" si="9"/>
        <v>0</v>
      </c>
      <c r="I86" s="477">
        <f t="shared" si="10"/>
        <v>0</v>
      </c>
      <c r="J86" s="477">
        <f t="shared" si="11"/>
        <v>0</v>
      </c>
      <c r="K86" s="477">
        <f t="shared" si="12"/>
        <v>0</v>
      </c>
      <c r="L86" s="477">
        <f t="shared" si="13"/>
        <v>0</v>
      </c>
      <c r="M86" s="291"/>
    </row>
    <row r="87" spans="1:13" outlineLevel="1">
      <c r="A87" s="291"/>
      <c r="B87" s="291"/>
      <c r="C87" s="291"/>
      <c r="D87" s="291"/>
      <c r="E87" s="292"/>
      <c r="F87" s="477">
        <f t="shared" si="7"/>
        <v>0</v>
      </c>
      <c r="G87" s="477">
        <f t="shared" si="8"/>
        <v>0</v>
      </c>
      <c r="H87" s="477">
        <f t="shared" si="9"/>
        <v>0</v>
      </c>
      <c r="I87" s="477">
        <f t="shared" si="10"/>
        <v>0</v>
      </c>
      <c r="J87" s="477">
        <f t="shared" si="11"/>
        <v>0</v>
      </c>
      <c r="K87" s="477">
        <f t="shared" si="12"/>
        <v>0</v>
      </c>
      <c r="L87" s="477">
        <f t="shared" si="13"/>
        <v>0</v>
      </c>
      <c r="M87" s="291"/>
    </row>
    <row r="88" spans="1:13" outlineLevel="1">
      <c r="A88" s="291"/>
      <c r="B88" s="291"/>
      <c r="C88" s="291"/>
      <c r="D88" s="291"/>
      <c r="E88" s="292"/>
      <c r="F88" s="477">
        <f t="shared" si="7"/>
        <v>0</v>
      </c>
      <c r="G88" s="477">
        <f t="shared" si="8"/>
        <v>0</v>
      </c>
      <c r="H88" s="477">
        <f t="shared" si="9"/>
        <v>0</v>
      </c>
      <c r="I88" s="477">
        <f t="shared" si="10"/>
        <v>0</v>
      </c>
      <c r="J88" s="477">
        <f t="shared" si="11"/>
        <v>0</v>
      </c>
      <c r="K88" s="477">
        <f t="shared" si="12"/>
        <v>0</v>
      </c>
      <c r="L88" s="477">
        <f t="shared" si="13"/>
        <v>0</v>
      </c>
      <c r="M88" s="291"/>
    </row>
    <row r="89" spans="1:13" outlineLevel="1">
      <c r="A89" s="291"/>
      <c r="B89" s="291"/>
      <c r="C89" s="291"/>
      <c r="D89" s="291"/>
      <c r="E89" s="292"/>
      <c r="F89" s="477">
        <f t="shared" si="7"/>
        <v>0</v>
      </c>
      <c r="G89" s="477">
        <f t="shared" si="8"/>
        <v>0</v>
      </c>
      <c r="H89" s="477">
        <f t="shared" si="9"/>
        <v>0</v>
      </c>
      <c r="I89" s="477">
        <f t="shared" si="10"/>
        <v>0</v>
      </c>
      <c r="J89" s="477">
        <f t="shared" si="11"/>
        <v>0</v>
      </c>
      <c r="K89" s="477">
        <f t="shared" si="12"/>
        <v>0</v>
      </c>
      <c r="L89" s="477">
        <f t="shared" si="13"/>
        <v>0</v>
      </c>
      <c r="M89" s="291"/>
    </row>
    <row r="90" spans="1:13" outlineLevel="1">
      <c r="A90" s="291"/>
      <c r="B90" s="291"/>
      <c r="C90" s="291"/>
      <c r="D90" s="291"/>
      <c r="E90" s="292"/>
      <c r="F90" s="477">
        <f t="shared" si="7"/>
        <v>0</v>
      </c>
      <c r="G90" s="477">
        <f t="shared" si="8"/>
        <v>0</v>
      </c>
      <c r="H90" s="477">
        <f t="shared" si="9"/>
        <v>0</v>
      </c>
      <c r="I90" s="477">
        <f t="shared" si="10"/>
        <v>0</v>
      </c>
      <c r="J90" s="477">
        <f t="shared" si="11"/>
        <v>0</v>
      </c>
      <c r="K90" s="477">
        <f t="shared" si="12"/>
        <v>0</v>
      </c>
      <c r="L90" s="477">
        <f t="shared" si="13"/>
        <v>0</v>
      </c>
      <c r="M90" s="291"/>
    </row>
    <row r="91" spans="1:13" outlineLevel="1">
      <c r="A91" s="291"/>
      <c r="B91" s="291"/>
      <c r="C91" s="291"/>
      <c r="D91" s="291"/>
      <c r="E91" s="292"/>
      <c r="F91" s="477">
        <f t="shared" si="7"/>
        <v>0</v>
      </c>
      <c r="G91" s="477">
        <f t="shared" si="8"/>
        <v>0</v>
      </c>
      <c r="H91" s="477">
        <f t="shared" si="9"/>
        <v>0</v>
      </c>
      <c r="I91" s="477">
        <f t="shared" si="10"/>
        <v>0</v>
      </c>
      <c r="J91" s="477">
        <f t="shared" si="11"/>
        <v>0</v>
      </c>
      <c r="K91" s="477">
        <f t="shared" si="12"/>
        <v>0</v>
      </c>
      <c r="L91" s="477">
        <f t="shared" si="13"/>
        <v>0</v>
      </c>
      <c r="M91" s="291"/>
    </row>
    <row r="92" spans="1:13" outlineLevel="1">
      <c r="A92" s="291"/>
      <c r="B92" s="291"/>
      <c r="C92" s="291"/>
      <c r="D92" s="291"/>
      <c r="E92" s="292"/>
      <c r="F92" s="477">
        <f t="shared" si="7"/>
        <v>0</v>
      </c>
      <c r="G92" s="477">
        <f t="shared" si="8"/>
        <v>0</v>
      </c>
      <c r="H92" s="477">
        <f t="shared" si="9"/>
        <v>0</v>
      </c>
      <c r="I92" s="477">
        <f t="shared" si="10"/>
        <v>0</v>
      </c>
      <c r="J92" s="477">
        <f t="shared" si="11"/>
        <v>0</v>
      </c>
      <c r="K92" s="477">
        <f t="shared" si="12"/>
        <v>0</v>
      </c>
      <c r="L92" s="477">
        <f t="shared" si="13"/>
        <v>0</v>
      </c>
      <c r="M92" s="291"/>
    </row>
    <row r="93" spans="1:13" outlineLevel="1">
      <c r="A93" s="291"/>
      <c r="B93" s="291"/>
      <c r="C93" s="291"/>
      <c r="D93" s="291"/>
      <c r="E93" s="292"/>
      <c r="F93" s="477">
        <f t="shared" si="7"/>
        <v>0</v>
      </c>
      <c r="G93" s="477">
        <f t="shared" si="8"/>
        <v>0</v>
      </c>
      <c r="H93" s="477">
        <f t="shared" si="9"/>
        <v>0</v>
      </c>
      <c r="I93" s="477">
        <f t="shared" si="10"/>
        <v>0</v>
      </c>
      <c r="J93" s="477">
        <f t="shared" si="11"/>
        <v>0</v>
      </c>
      <c r="K93" s="477">
        <f t="shared" si="12"/>
        <v>0</v>
      </c>
      <c r="L93" s="477">
        <f t="shared" si="13"/>
        <v>0</v>
      </c>
      <c r="M93" s="291"/>
    </row>
    <row r="94" spans="1:13" outlineLevel="1">
      <c r="A94" s="291"/>
      <c r="B94" s="291"/>
      <c r="C94" s="291"/>
      <c r="D94" s="291"/>
      <c r="E94" s="292"/>
      <c r="F94" s="477">
        <f t="shared" si="7"/>
        <v>0</v>
      </c>
      <c r="G94" s="477">
        <f t="shared" si="8"/>
        <v>0</v>
      </c>
      <c r="H94" s="477">
        <f t="shared" si="9"/>
        <v>0</v>
      </c>
      <c r="I94" s="477">
        <f t="shared" si="10"/>
        <v>0</v>
      </c>
      <c r="J94" s="477">
        <f t="shared" si="11"/>
        <v>0</v>
      </c>
      <c r="K94" s="477">
        <f t="shared" si="12"/>
        <v>0</v>
      </c>
      <c r="L94" s="477">
        <f t="shared" si="13"/>
        <v>0</v>
      </c>
      <c r="M94" s="291"/>
    </row>
    <row r="95" spans="1:13" outlineLevel="1">
      <c r="A95" s="291"/>
      <c r="B95" s="291"/>
      <c r="C95" s="291"/>
      <c r="D95" s="291"/>
      <c r="E95" s="292"/>
      <c r="F95" s="477">
        <f t="shared" si="7"/>
        <v>0</v>
      </c>
      <c r="G95" s="477">
        <f t="shared" si="8"/>
        <v>0</v>
      </c>
      <c r="H95" s="477">
        <f t="shared" si="9"/>
        <v>0</v>
      </c>
      <c r="I95" s="477">
        <f t="shared" si="10"/>
        <v>0</v>
      </c>
      <c r="J95" s="477">
        <f t="shared" si="11"/>
        <v>0</v>
      </c>
      <c r="K95" s="477">
        <f t="shared" si="12"/>
        <v>0</v>
      </c>
      <c r="L95" s="477">
        <f t="shared" si="13"/>
        <v>0</v>
      </c>
      <c r="M95" s="291"/>
    </row>
    <row r="96" spans="1:13" outlineLevel="1">
      <c r="A96" s="291"/>
      <c r="B96" s="291"/>
      <c r="C96" s="291"/>
      <c r="D96" s="291"/>
      <c r="E96" s="292"/>
      <c r="F96" s="477">
        <f t="shared" si="7"/>
        <v>0</v>
      </c>
      <c r="G96" s="477">
        <f t="shared" si="8"/>
        <v>0</v>
      </c>
      <c r="H96" s="477">
        <f t="shared" si="9"/>
        <v>0</v>
      </c>
      <c r="I96" s="477">
        <f t="shared" si="10"/>
        <v>0</v>
      </c>
      <c r="J96" s="477">
        <f t="shared" si="11"/>
        <v>0</v>
      </c>
      <c r="K96" s="477">
        <f t="shared" si="12"/>
        <v>0</v>
      </c>
      <c r="L96" s="477">
        <f t="shared" si="13"/>
        <v>0</v>
      </c>
      <c r="M96" s="291"/>
    </row>
    <row r="97" spans="1:13" outlineLevel="1">
      <c r="A97" s="291"/>
      <c r="B97" s="291"/>
      <c r="C97" s="291"/>
      <c r="D97" s="291"/>
      <c r="E97" s="292"/>
      <c r="F97" s="477">
        <f t="shared" si="7"/>
        <v>0</v>
      </c>
      <c r="G97" s="477">
        <f t="shared" si="8"/>
        <v>0</v>
      </c>
      <c r="H97" s="477">
        <f t="shared" si="9"/>
        <v>0</v>
      </c>
      <c r="I97" s="477">
        <f t="shared" si="10"/>
        <v>0</v>
      </c>
      <c r="J97" s="477">
        <f t="shared" si="11"/>
        <v>0</v>
      </c>
      <c r="K97" s="477">
        <f t="shared" si="12"/>
        <v>0</v>
      </c>
      <c r="L97" s="477">
        <f t="shared" si="13"/>
        <v>0</v>
      </c>
      <c r="M97" s="291"/>
    </row>
    <row r="98" spans="1:13" outlineLevel="1">
      <c r="A98" s="291"/>
      <c r="B98" s="291"/>
      <c r="C98" s="291"/>
      <c r="D98" s="291"/>
      <c r="E98" s="292"/>
      <c r="F98" s="477">
        <f t="shared" si="7"/>
        <v>0</v>
      </c>
      <c r="G98" s="477">
        <f t="shared" si="8"/>
        <v>0</v>
      </c>
      <c r="H98" s="477">
        <f t="shared" si="9"/>
        <v>0</v>
      </c>
      <c r="I98" s="477">
        <f t="shared" si="10"/>
        <v>0</v>
      </c>
      <c r="J98" s="477">
        <f t="shared" si="11"/>
        <v>0</v>
      </c>
      <c r="K98" s="477">
        <f t="shared" si="12"/>
        <v>0</v>
      </c>
      <c r="L98" s="477">
        <f t="shared" si="13"/>
        <v>0</v>
      </c>
      <c r="M98" s="291"/>
    </row>
    <row r="99" spans="1:13" outlineLevel="1">
      <c r="A99" s="291"/>
      <c r="B99" s="291"/>
      <c r="C99" s="291"/>
      <c r="D99" s="291"/>
      <c r="E99" s="292"/>
      <c r="F99" s="477">
        <f t="shared" si="7"/>
        <v>0</v>
      </c>
      <c r="G99" s="477">
        <f t="shared" si="8"/>
        <v>0</v>
      </c>
      <c r="H99" s="477">
        <f t="shared" si="9"/>
        <v>0</v>
      </c>
      <c r="I99" s="477">
        <f t="shared" si="10"/>
        <v>0</v>
      </c>
      <c r="J99" s="477">
        <f t="shared" si="11"/>
        <v>0</v>
      </c>
      <c r="K99" s="477">
        <f t="shared" si="12"/>
        <v>0</v>
      </c>
      <c r="L99" s="477">
        <f t="shared" si="13"/>
        <v>0</v>
      </c>
      <c r="M99" s="291"/>
    </row>
    <row r="100" spans="1:13" outlineLevel="1">
      <c r="A100" s="291"/>
      <c r="B100" s="291"/>
      <c r="C100" s="291"/>
      <c r="D100" s="291"/>
      <c r="E100" s="292"/>
      <c r="F100" s="477">
        <f t="shared" si="7"/>
        <v>0</v>
      </c>
      <c r="G100" s="477">
        <f t="shared" si="8"/>
        <v>0</v>
      </c>
      <c r="H100" s="477">
        <f t="shared" si="9"/>
        <v>0</v>
      </c>
      <c r="I100" s="477">
        <f t="shared" si="10"/>
        <v>0</v>
      </c>
      <c r="J100" s="477">
        <f t="shared" si="11"/>
        <v>0</v>
      </c>
      <c r="K100" s="477">
        <f t="shared" si="12"/>
        <v>0</v>
      </c>
      <c r="L100" s="477">
        <f t="shared" si="13"/>
        <v>0</v>
      </c>
      <c r="M100" s="291"/>
    </row>
    <row r="101" spans="1:13" outlineLevel="1">
      <c r="A101" s="291"/>
      <c r="B101" s="291"/>
      <c r="C101" s="291"/>
      <c r="D101" s="291"/>
      <c r="E101" s="292"/>
      <c r="F101" s="477">
        <f t="shared" si="7"/>
        <v>0</v>
      </c>
      <c r="G101" s="477">
        <f t="shared" si="8"/>
        <v>0</v>
      </c>
      <c r="H101" s="477">
        <f t="shared" si="9"/>
        <v>0</v>
      </c>
      <c r="I101" s="477">
        <f t="shared" si="10"/>
        <v>0</v>
      </c>
      <c r="J101" s="477">
        <f t="shared" si="11"/>
        <v>0</v>
      </c>
      <c r="K101" s="477">
        <f t="shared" si="12"/>
        <v>0</v>
      </c>
      <c r="L101" s="477">
        <f t="shared" si="13"/>
        <v>0</v>
      </c>
      <c r="M101" s="291"/>
    </row>
    <row r="102" spans="1:13" outlineLevel="1">
      <c r="A102" s="291"/>
      <c r="B102" s="291"/>
      <c r="C102" s="291"/>
      <c r="D102" s="291"/>
      <c r="E102" s="292"/>
      <c r="F102" s="477">
        <f t="shared" si="7"/>
        <v>0</v>
      </c>
      <c r="G102" s="477">
        <f t="shared" si="8"/>
        <v>0</v>
      </c>
      <c r="H102" s="477">
        <f t="shared" si="9"/>
        <v>0</v>
      </c>
      <c r="I102" s="477">
        <f t="shared" si="10"/>
        <v>0</v>
      </c>
      <c r="J102" s="477">
        <f t="shared" si="11"/>
        <v>0</v>
      </c>
      <c r="K102" s="477">
        <f t="shared" si="12"/>
        <v>0</v>
      </c>
      <c r="L102" s="477">
        <f t="shared" si="13"/>
        <v>0</v>
      </c>
      <c r="M102" s="291"/>
    </row>
    <row r="103" spans="1:13" outlineLevel="1">
      <c r="A103" s="291"/>
      <c r="B103" s="291"/>
      <c r="C103" s="291"/>
      <c r="D103" s="291"/>
      <c r="E103" s="292"/>
      <c r="F103" s="477">
        <f t="shared" si="7"/>
        <v>0</v>
      </c>
      <c r="G103" s="477">
        <f t="shared" si="8"/>
        <v>0</v>
      </c>
      <c r="H103" s="477">
        <f t="shared" si="9"/>
        <v>0</v>
      </c>
      <c r="I103" s="477">
        <f t="shared" si="10"/>
        <v>0</v>
      </c>
      <c r="J103" s="477">
        <f t="shared" si="11"/>
        <v>0</v>
      </c>
      <c r="K103" s="477">
        <f t="shared" si="12"/>
        <v>0</v>
      </c>
      <c r="L103" s="477">
        <f t="shared" si="13"/>
        <v>0</v>
      </c>
      <c r="M103" s="291"/>
    </row>
    <row r="104" spans="1:13" outlineLevel="1">
      <c r="A104" s="291"/>
      <c r="B104" s="291"/>
      <c r="C104" s="291"/>
      <c r="D104" s="291"/>
      <c r="E104" s="292"/>
      <c r="F104" s="477">
        <f t="shared" si="7"/>
        <v>0</v>
      </c>
      <c r="G104" s="477">
        <f t="shared" si="8"/>
        <v>0</v>
      </c>
      <c r="H104" s="477">
        <f t="shared" si="9"/>
        <v>0</v>
      </c>
      <c r="I104" s="477">
        <f t="shared" si="10"/>
        <v>0</v>
      </c>
      <c r="J104" s="477">
        <f t="shared" si="11"/>
        <v>0</v>
      </c>
      <c r="K104" s="477">
        <f t="shared" si="12"/>
        <v>0</v>
      </c>
      <c r="L104" s="477">
        <f t="shared" si="13"/>
        <v>0</v>
      </c>
      <c r="M104" s="291"/>
    </row>
    <row r="105" spans="1:13" outlineLevel="1">
      <c r="A105" s="291"/>
      <c r="B105" s="291"/>
      <c r="C105" s="291"/>
      <c r="D105" s="291"/>
      <c r="E105" s="292"/>
      <c r="F105" s="477">
        <f t="shared" si="7"/>
        <v>0</v>
      </c>
      <c r="G105" s="477">
        <f t="shared" si="8"/>
        <v>0</v>
      </c>
      <c r="H105" s="477">
        <f t="shared" si="9"/>
        <v>0</v>
      </c>
      <c r="I105" s="477">
        <f t="shared" si="10"/>
        <v>0</v>
      </c>
      <c r="J105" s="477">
        <f t="shared" si="11"/>
        <v>0</v>
      </c>
      <c r="K105" s="477">
        <f t="shared" si="12"/>
        <v>0</v>
      </c>
      <c r="L105" s="477">
        <f t="shared" si="13"/>
        <v>0</v>
      </c>
      <c r="M105" s="291"/>
    </row>
    <row r="106" spans="1:13" outlineLevel="1">
      <c r="A106" s="291"/>
      <c r="B106" s="291"/>
      <c r="C106" s="291"/>
      <c r="D106" s="291"/>
      <c r="E106" s="292"/>
      <c r="F106" s="477">
        <f t="shared" si="7"/>
        <v>0</v>
      </c>
      <c r="G106" s="477">
        <f t="shared" si="8"/>
        <v>0</v>
      </c>
      <c r="H106" s="477">
        <f t="shared" si="9"/>
        <v>0</v>
      </c>
      <c r="I106" s="477">
        <f t="shared" si="10"/>
        <v>0</v>
      </c>
      <c r="J106" s="477">
        <f t="shared" si="11"/>
        <v>0</v>
      </c>
      <c r="K106" s="477">
        <f t="shared" si="12"/>
        <v>0</v>
      </c>
      <c r="L106" s="477">
        <f t="shared" si="13"/>
        <v>0</v>
      </c>
      <c r="M106" s="291"/>
    </row>
    <row r="107" spans="1:13" outlineLevel="1">
      <c r="A107" s="291"/>
      <c r="B107" s="291"/>
      <c r="C107" s="291"/>
      <c r="D107" s="291"/>
      <c r="E107" s="292"/>
      <c r="F107" s="477">
        <f t="shared" si="7"/>
        <v>0</v>
      </c>
      <c r="G107" s="477">
        <f t="shared" si="8"/>
        <v>0</v>
      </c>
      <c r="H107" s="477">
        <f t="shared" si="9"/>
        <v>0</v>
      </c>
      <c r="I107" s="477">
        <f t="shared" si="10"/>
        <v>0</v>
      </c>
      <c r="J107" s="477">
        <f t="shared" si="11"/>
        <v>0</v>
      </c>
      <c r="K107" s="477">
        <f t="shared" si="12"/>
        <v>0</v>
      </c>
      <c r="L107" s="477">
        <f t="shared" si="13"/>
        <v>0</v>
      </c>
      <c r="M107" s="291"/>
    </row>
    <row r="108" spans="1:13" outlineLevel="1">
      <c r="A108" s="291"/>
      <c r="B108" s="291"/>
      <c r="C108" s="291"/>
      <c r="D108" s="291"/>
      <c r="E108" s="292"/>
      <c r="F108" s="477">
        <f t="shared" si="7"/>
        <v>0</v>
      </c>
      <c r="G108" s="477">
        <f t="shared" si="8"/>
        <v>0</v>
      </c>
      <c r="H108" s="477">
        <f t="shared" si="9"/>
        <v>0</v>
      </c>
      <c r="I108" s="477">
        <f t="shared" si="10"/>
        <v>0</v>
      </c>
      <c r="J108" s="477">
        <f t="shared" si="11"/>
        <v>0</v>
      </c>
      <c r="K108" s="477">
        <f t="shared" si="12"/>
        <v>0</v>
      </c>
      <c r="L108" s="477">
        <f t="shared" si="13"/>
        <v>0</v>
      </c>
      <c r="M108" s="291"/>
    </row>
    <row r="109" spans="1:13" outlineLevel="1">
      <c r="A109" s="291"/>
      <c r="B109" s="291"/>
      <c r="C109" s="291"/>
      <c r="D109" s="291"/>
      <c r="E109" s="292"/>
      <c r="F109" s="477">
        <f t="shared" si="7"/>
        <v>0</v>
      </c>
      <c r="G109" s="477">
        <f t="shared" si="8"/>
        <v>0</v>
      </c>
      <c r="H109" s="477">
        <f t="shared" si="9"/>
        <v>0</v>
      </c>
      <c r="I109" s="477">
        <f t="shared" si="10"/>
        <v>0</v>
      </c>
      <c r="J109" s="477">
        <f t="shared" si="11"/>
        <v>0</v>
      </c>
      <c r="K109" s="477">
        <f t="shared" si="12"/>
        <v>0</v>
      </c>
      <c r="L109" s="477">
        <f t="shared" si="13"/>
        <v>0</v>
      </c>
      <c r="M109" s="291"/>
    </row>
    <row r="110" spans="1:13" outlineLevel="1">
      <c r="A110" s="291"/>
      <c r="B110" s="291"/>
      <c r="C110" s="291"/>
      <c r="D110" s="291"/>
      <c r="E110" s="292"/>
      <c r="F110" s="477">
        <f t="shared" si="7"/>
        <v>0</v>
      </c>
      <c r="G110" s="477">
        <f t="shared" si="8"/>
        <v>0</v>
      </c>
      <c r="H110" s="477">
        <f t="shared" si="9"/>
        <v>0</v>
      </c>
      <c r="I110" s="477">
        <f t="shared" si="10"/>
        <v>0</v>
      </c>
      <c r="J110" s="477">
        <f t="shared" si="11"/>
        <v>0</v>
      </c>
      <c r="K110" s="477">
        <f t="shared" si="12"/>
        <v>0</v>
      </c>
      <c r="L110" s="477">
        <f t="shared" si="13"/>
        <v>0</v>
      </c>
      <c r="M110" s="291"/>
    </row>
    <row r="111" spans="1:13" outlineLevel="1">
      <c r="A111" s="291"/>
      <c r="B111" s="291"/>
      <c r="C111" s="291"/>
      <c r="D111" s="291"/>
      <c r="E111" s="292"/>
      <c r="F111" s="477">
        <f t="shared" si="7"/>
        <v>0</v>
      </c>
      <c r="G111" s="477">
        <f t="shared" si="8"/>
        <v>0</v>
      </c>
      <c r="H111" s="477">
        <f t="shared" si="9"/>
        <v>0</v>
      </c>
      <c r="I111" s="477">
        <f t="shared" si="10"/>
        <v>0</v>
      </c>
      <c r="J111" s="477">
        <f t="shared" si="11"/>
        <v>0</v>
      </c>
      <c r="K111" s="477">
        <f t="shared" si="12"/>
        <v>0</v>
      </c>
      <c r="L111" s="477">
        <f t="shared" si="13"/>
        <v>0</v>
      </c>
      <c r="M111" s="291"/>
    </row>
    <row r="112" spans="1:13" outlineLevel="1">
      <c r="A112" s="291"/>
      <c r="B112" s="291"/>
      <c r="C112" s="291"/>
      <c r="D112" s="291"/>
      <c r="E112" s="292"/>
      <c r="F112" s="477">
        <f t="shared" si="7"/>
        <v>0</v>
      </c>
      <c r="G112" s="477">
        <f t="shared" si="8"/>
        <v>0</v>
      </c>
      <c r="H112" s="477">
        <f t="shared" si="9"/>
        <v>0</v>
      </c>
      <c r="I112" s="477">
        <f t="shared" si="10"/>
        <v>0</v>
      </c>
      <c r="J112" s="477">
        <f t="shared" si="11"/>
        <v>0</v>
      </c>
      <c r="K112" s="477">
        <f t="shared" si="12"/>
        <v>0</v>
      </c>
      <c r="L112" s="477">
        <f t="shared" si="13"/>
        <v>0</v>
      </c>
      <c r="M112" s="291"/>
    </row>
    <row r="113" spans="1:13" outlineLevel="1">
      <c r="A113" s="291"/>
      <c r="B113" s="291"/>
      <c r="C113" s="291"/>
      <c r="D113" s="291"/>
      <c r="E113" s="292"/>
      <c r="F113" s="477">
        <f t="shared" si="7"/>
        <v>0</v>
      </c>
      <c r="G113" s="477">
        <f t="shared" si="8"/>
        <v>0</v>
      </c>
      <c r="H113" s="477">
        <f t="shared" si="9"/>
        <v>0</v>
      </c>
      <c r="I113" s="477">
        <f t="shared" si="10"/>
        <v>0</v>
      </c>
      <c r="J113" s="477">
        <f t="shared" si="11"/>
        <v>0</v>
      </c>
      <c r="K113" s="477">
        <f t="shared" si="12"/>
        <v>0</v>
      </c>
      <c r="L113" s="477">
        <f t="shared" si="13"/>
        <v>0</v>
      </c>
      <c r="M113" s="291"/>
    </row>
    <row r="114" spans="1:13" outlineLevel="1">
      <c r="A114" s="291"/>
      <c r="B114" s="291"/>
      <c r="C114" s="291"/>
      <c r="D114" s="291"/>
      <c r="E114" s="292"/>
      <c r="F114" s="477">
        <f t="shared" si="7"/>
        <v>0</v>
      </c>
      <c r="G114" s="477">
        <f t="shared" si="8"/>
        <v>0</v>
      </c>
      <c r="H114" s="477">
        <f t="shared" si="9"/>
        <v>0</v>
      </c>
      <c r="I114" s="477">
        <f t="shared" si="10"/>
        <v>0</v>
      </c>
      <c r="J114" s="477">
        <f t="shared" si="11"/>
        <v>0</v>
      </c>
      <c r="K114" s="477">
        <f t="shared" si="12"/>
        <v>0</v>
      </c>
      <c r="L114" s="477">
        <f t="shared" si="13"/>
        <v>0</v>
      </c>
      <c r="M114" s="291"/>
    </row>
    <row r="115" spans="1:13" outlineLevel="1">
      <c r="A115" s="291"/>
      <c r="B115" s="291"/>
      <c r="C115" s="291"/>
      <c r="D115" s="291"/>
      <c r="E115" s="292"/>
      <c r="F115" s="477">
        <f t="shared" si="7"/>
        <v>0</v>
      </c>
      <c r="G115" s="477">
        <f t="shared" si="8"/>
        <v>0</v>
      </c>
      <c r="H115" s="477">
        <f t="shared" si="9"/>
        <v>0</v>
      </c>
      <c r="I115" s="477">
        <f t="shared" si="10"/>
        <v>0</v>
      </c>
      <c r="J115" s="477">
        <f t="shared" si="11"/>
        <v>0</v>
      </c>
      <c r="K115" s="477">
        <f t="shared" si="12"/>
        <v>0</v>
      </c>
      <c r="L115" s="477">
        <f t="shared" si="13"/>
        <v>0</v>
      </c>
      <c r="M115" s="291"/>
    </row>
    <row r="116" spans="1:13" outlineLevel="1">
      <c r="A116" s="291"/>
      <c r="B116" s="291"/>
      <c r="C116" s="291"/>
      <c r="D116" s="291"/>
      <c r="E116" s="292"/>
      <c r="F116" s="477">
        <f t="shared" si="7"/>
        <v>0</v>
      </c>
      <c r="G116" s="477">
        <f t="shared" si="8"/>
        <v>0</v>
      </c>
      <c r="H116" s="477">
        <f t="shared" si="9"/>
        <v>0</v>
      </c>
      <c r="I116" s="477">
        <f t="shared" si="10"/>
        <v>0</v>
      </c>
      <c r="J116" s="477">
        <f t="shared" si="11"/>
        <v>0</v>
      </c>
      <c r="K116" s="477">
        <f t="shared" si="12"/>
        <v>0</v>
      </c>
      <c r="L116" s="477">
        <f t="shared" si="13"/>
        <v>0</v>
      </c>
      <c r="M116" s="291"/>
    </row>
    <row r="117" spans="1:13" outlineLevel="1">
      <c r="A117" s="291"/>
      <c r="B117" s="291"/>
      <c r="C117" s="291"/>
      <c r="D117" s="291"/>
      <c r="E117" s="292"/>
      <c r="F117" s="477">
        <f t="shared" si="7"/>
        <v>0</v>
      </c>
      <c r="G117" s="477">
        <f t="shared" si="8"/>
        <v>0</v>
      </c>
      <c r="H117" s="477">
        <f t="shared" si="9"/>
        <v>0</v>
      </c>
      <c r="I117" s="477">
        <f t="shared" si="10"/>
        <v>0</v>
      </c>
      <c r="J117" s="477">
        <f t="shared" si="11"/>
        <v>0</v>
      </c>
      <c r="K117" s="477">
        <f t="shared" si="12"/>
        <v>0</v>
      </c>
      <c r="L117" s="477">
        <f t="shared" si="13"/>
        <v>0</v>
      </c>
      <c r="M117" s="291"/>
    </row>
    <row r="118" spans="1:13" outlineLevel="1">
      <c r="A118" s="291"/>
      <c r="B118" s="291"/>
      <c r="C118" s="291"/>
      <c r="D118" s="291"/>
      <c r="E118" s="292"/>
      <c r="F118" s="477">
        <f t="shared" si="7"/>
        <v>0</v>
      </c>
      <c r="G118" s="477">
        <f t="shared" si="8"/>
        <v>0</v>
      </c>
      <c r="H118" s="477">
        <f t="shared" si="9"/>
        <v>0</v>
      </c>
      <c r="I118" s="477">
        <f t="shared" si="10"/>
        <v>0</v>
      </c>
      <c r="J118" s="477">
        <f t="shared" si="11"/>
        <v>0</v>
      </c>
      <c r="K118" s="477">
        <f t="shared" si="12"/>
        <v>0</v>
      </c>
      <c r="L118" s="477">
        <f t="shared" si="13"/>
        <v>0</v>
      </c>
      <c r="M118" s="291"/>
    </row>
    <row r="119" spans="1:13" outlineLevel="1">
      <c r="A119" s="291"/>
      <c r="B119" s="291"/>
      <c r="C119" s="291"/>
      <c r="D119" s="291"/>
      <c r="E119" s="292"/>
      <c r="F119" s="477">
        <f t="shared" si="7"/>
        <v>0</v>
      </c>
      <c r="G119" s="477">
        <f t="shared" si="8"/>
        <v>0</v>
      </c>
      <c r="H119" s="477">
        <f t="shared" si="9"/>
        <v>0</v>
      </c>
      <c r="I119" s="477">
        <f t="shared" si="10"/>
        <v>0</v>
      </c>
      <c r="J119" s="477">
        <f t="shared" si="11"/>
        <v>0</v>
      </c>
      <c r="K119" s="477">
        <f t="shared" si="12"/>
        <v>0</v>
      </c>
      <c r="L119" s="477">
        <f t="shared" si="13"/>
        <v>0</v>
      </c>
      <c r="M119" s="291"/>
    </row>
    <row r="120" spans="1:13" outlineLevel="1">
      <c r="A120" s="291"/>
      <c r="B120" s="291"/>
      <c r="C120" s="291"/>
      <c r="D120" s="291"/>
      <c r="E120" s="292"/>
      <c r="F120" s="477">
        <f t="shared" si="7"/>
        <v>0</v>
      </c>
      <c r="G120" s="477">
        <f t="shared" si="8"/>
        <v>0</v>
      </c>
      <c r="H120" s="477">
        <f t="shared" si="9"/>
        <v>0</v>
      </c>
      <c r="I120" s="477">
        <f t="shared" si="10"/>
        <v>0</v>
      </c>
      <c r="J120" s="477">
        <f t="shared" si="11"/>
        <v>0</v>
      </c>
      <c r="K120" s="477">
        <f t="shared" si="12"/>
        <v>0</v>
      </c>
      <c r="L120" s="477">
        <f t="shared" si="13"/>
        <v>0</v>
      </c>
      <c r="M120" s="291"/>
    </row>
    <row r="121" spans="1:13" outlineLevel="1">
      <c r="A121" s="291"/>
      <c r="B121" s="291"/>
      <c r="C121" s="291"/>
      <c r="D121" s="291"/>
      <c r="E121" s="292"/>
      <c r="F121" s="477">
        <f t="shared" si="7"/>
        <v>0</v>
      </c>
      <c r="G121" s="477">
        <f t="shared" si="8"/>
        <v>0</v>
      </c>
      <c r="H121" s="477">
        <f t="shared" si="9"/>
        <v>0</v>
      </c>
      <c r="I121" s="477">
        <f t="shared" si="10"/>
        <v>0</v>
      </c>
      <c r="J121" s="477">
        <f t="shared" si="11"/>
        <v>0</v>
      </c>
      <c r="K121" s="477">
        <f t="shared" si="12"/>
        <v>0</v>
      </c>
      <c r="L121" s="477">
        <f t="shared" si="13"/>
        <v>0</v>
      </c>
      <c r="M121" s="291"/>
    </row>
    <row r="122" spans="1:13" outlineLevel="1">
      <c r="A122" s="291"/>
      <c r="B122" s="291"/>
      <c r="C122" s="291"/>
      <c r="D122" s="291"/>
      <c r="E122" s="292"/>
      <c r="F122" s="477">
        <f t="shared" si="7"/>
        <v>0</v>
      </c>
      <c r="G122" s="477">
        <f t="shared" si="8"/>
        <v>0</v>
      </c>
      <c r="H122" s="477">
        <f t="shared" si="9"/>
        <v>0</v>
      </c>
      <c r="I122" s="477">
        <f t="shared" si="10"/>
        <v>0</v>
      </c>
      <c r="J122" s="477">
        <f t="shared" si="11"/>
        <v>0</v>
      </c>
      <c r="K122" s="477">
        <f t="shared" si="12"/>
        <v>0</v>
      </c>
      <c r="L122" s="477">
        <f t="shared" si="13"/>
        <v>0</v>
      </c>
      <c r="M122" s="291"/>
    </row>
    <row r="123" spans="1:13" outlineLevel="1">
      <c r="A123" s="291"/>
      <c r="B123" s="291"/>
      <c r="C123" s="291"/>
      <c r="D123" s="291"/>
      <c r="E123" s="292"/>
      <c r="F123" s="477">
        <f t="shared" si="7"/>
        <v>0</v>
      </c>
      <c r="G123" s="477">
        <f t="shared" si="8"/>
        <v>0</v>
      </c>
      <c r="H123" s="477">
        <f t="shared" si="9"/>
        <v>0</v>
      </c>
      <c r="I123" s="477">
        <f t="shared" si="10"/>
        <v>0</v>
      </c>
      <c r="J123" s="477">
        <f t="shared" si="11"/>
        <v>0</v>
      </c>
      <c r="K123" s="477">
        <f t="shared" si="12"/>
        <v>0</v>
      </c>
      <c r="L123" s="477">
        <f t="shared" si="13"/>
        <v>0</v>
      </c>
      <c r="M123" s="291"/>
    </row>
    <row r="124" spans="1:13" outlineLevel="1">
      <c r="A124" s="291"/>
      <c r="B124" s="291"/>
      <c r="C124" s="291"/>
      <c r="D124" s="291"/>
      <c r="E124" s="292"/>
      <c r="F124" s="477">
        <f t="shared" si="7"/>
        <v>0</v>
      </c>
      <c r="G124" s="477">
        <f t="shared" si="8"/>
        <v>0</v>
      </c>
      <c r="H124" s="477">
        <f t="shared" si="9"/>
        <v>0</v>
      </c>
      <c r="I124" s="477">
        <f t="shared" si="10"/>
        <v>0</v>
      </c>
      <c r="J124" s="477">
        <f t="shared" si="11"/>
        <v>0</v>
      </c>
      <c r="K124" s="477">
        <f t="shared" si="12"/>
        <v>0</v>
      </c>
      <c r="L124" s="477">
        <f t="shared" si="13"/>
        <v>0</v>
      </c>
      <c r="M124" s="291"/>
    </row>
    <row r="125" spans="1:13" outlineLevel="1">
      <c r="A125" s="291"/>
      <c r="B125" s="291"/>
      <c r="C125" s="291"/>
      <c r="D125" s="291"/>
      <c r="E125" s="292"/>
      <c r="F125" s="477">
        <f t="shared" si="7"/>
        <v>0</v>
      </c>
      <c r="G125" s="477">
        <f t="shared" si="8"/>
        <v>0</v>
      </c>
      <c r="H125" s="477">
        <f t="shared" si="9"/>
        <v>0</v>
      </c>
      <c r="I125" s="477">
        <f t="shared" si="10"/>
        <v>0</v>
      </c>
      <c r="J125" s="477">
        <f t="shared" si="11"/>
        <v>0</v>
      </c>
      <c r="K125" s="477">
        <f t="shared" si="12"/>
        <v>0</v>
      </c>
      <c r="L125" s="477">
        <f t="shared" si="13"/>
        <v>0</v>
      </c>
      <c r="M125" s="291"/>
    </row>
    <row r="126" spans="1:13" outlineLevel="1">
      <c r="A126" s="291"/>
      <c r="B126" s="291"/>
      <c r="C126" s="291"/>
      <c r="D126" s="291"/>
      <c r="E126" s="292"/>
      <c r="F126" s="477">
        <f t="shared" si="7"/>
        <v>0</v>
      </c>
      <c r="G126" s="477">
        <f t="shared" si="8"/>
        <v>0</v>
      </c>
      <c r="H126" s="477">
        <f t="shared" si="9"/>
        <v>0</v>
      </c>
      <c r="I126" s="477">
        <f t="shared" si="10"/>
        <v>0</v>
      </c>
      <c r="J126" s="477">
        <f t="shared" si="11"/>
        <v>0</v>
      </c>
      <c r="K126" s="477">
        <f t="shared" si="12"/>
        <v>0</v>
      </c>
      <c r="L126" s="477">
        <f t="shared" si="13"/>
        <v>0</v>
      </c>
      <c r="M126" s="291"/>
    </row>
    <row r="127" spans="1:13" outlineLevel="1">
      <c r="A127" s="291"/>
      <c r="B127" s="291"/>
      <c r="C127" s="291"/>
      <c r="D127" s="291"/>
      <c r="E127" s="292"/>
      <c r="F127" s="477">
        <f t="shared" si="7"/>
        <v>0</v>
      </c>
      <c r="G127" s="477">
        <f t="shared" si="8"/>
        <v>0</v>
      </c>
      <c r="H127" s="477">
        <f t="shared" si="9"/>
        <v>0</v>
      </c>
      <c r="I127" s="477">
        <f t="shared" si="10"/>
        <v>0</v>
      </c>
      <c r="J127" s="477">
        <f t="shared" si="11"/>
        <v>0</v>
      </c>
      <c r="K127" s="477">
        <f t="shared" si="12"/>
        <v>0</v>
      </c>
      <c r="L127" s="477">
        <f t="shared" si="13"/>
        <v>0</v>
      </c>
      <c r="M127" s="291"/>
    </row>
    <row r="128" spans="1:13" outlineLevel="1">
      <c r="A128" s="291"/>
      <c r="B128" s="291"/>
      <c r="C128" s="291"/>
      <c r="D128" s="291"/>
      <c r="E128" s="292"/>
      <c r="F128" s="477">
        <f t="shared" si="7"/>
        <v>0</v>
      </c>
      <c r="G128" s="477">
        <f t="shared" si="8"/>
        <v>0</v>
      </c>
      <c r="H128" s="477">
        <f t="shared" si="9"/>
        <v>0</v>
      </c>
      <c r="I128" s="477">
        <f t="shared" si="10"/>
        <v>0</v>
      </c>
      <c r="J128" s="477">
        <f t="shared" si="11"/>
        <v>0</v>
      </c>
      <c r="K128" s="477">
        <f t="shared" si="12"/>
        <v>0</v>
      </c>
      <c r="L128" s="477">
        <f t="shared" si="13"/>
        <v>0</v>
      </c>
      <c r="M128" s="291"/>
    </row>
    <row r="129" spans="1:13" outlineLevel="1">
      <c r="A129" s="291"/>
      <c r="B129" s="291"/>
      <c r="C129" s="291"/>
      <c r="D129" s="291"/>
      <c r="E129" s="292"/>
      <c r="F129" s="477">
        <f t="shared" si="7"/>
        <v>0</v>
      </c>
      <c r="G129" s="477">
        <f t="shared" si="8"/>
        <v>0</v>
      </c>
      <c r="H129" s="477">
        <f t="shared" si="9"/>
        <v>0</v>
      </c>
      <c r="I129" s="477">
        <f t="shared" si="10"/>
        <v>0</v>
      </c>
      <c r="J129" s="477">
        <f t="shared" si="11"/>
        <v>0</v>
      </c>
      <c r="K129" s="477">
        <f t="shared" si="12"/>
        <v>0</v>
      </c>
      <c r="L129" s="477">
        <f t="shared" si="13"/>
        <v>0</v>
      </c>
      <c r="M129" s="291"/>
    </row>
    <row r="130" spans="1:13" outlineLevel="1">
      <c r="A130" s="291"/>
      <c r="B130" s="291"/>
      <c r="C130" s="291"/>
      <c r="D130" s="291"/>
      <c r="E130" s="292"/>
      <c r="F130" s="477">
        <f t="shared" si="7"/>
        <v>0</v>
      </c>
      <c r="G130" s="477">
        <f t="shared" si="8"/>
        <v>0</v>
      </c>
      <c r="H130" s="477">
        <f t="shared" si="9"/>
        <v>0</v>
      </c>
      <c r="I130" s="477">
        <f t="shared" si="10"/>
        <v>0</v>
      </c>
      <c r="J130" s="477">
        <f t="shared" si="11"/>
        <v>0</v>
      </c>
      <c r="K130" s="477">
        <f t="shared" si="12"/>
        <v>0</v>
      </c>
      <c r="L130" s="477">
        <f t="shared" si="13"/>
        <v>0</v>
      </c>
      <c r="M130" s="291"/>
    </row>
    <row r="131" spans="1:13" outlineLevel="1">
      <c r="A131" s="291"/>
      <c r="B131" s="291"/>
      <c r="C131" s="291"/>
      <c r="D131" s="291"/>
      <c r="E131" s="292"/>
      <c r="F131" s="477">
        <f t="shared" si="7"/>
        <v>0</v>
      </c>
      <c r="G131" s="477">
        <f t="shared" si="8"/>
        <v>0</v>
      </c>
      <c r="H131" s="477">
        <f t="shared" si="9"/>
        <v>0</v>
      </c>
      <c r="I131" s="477">
        <f t="shared" si="10"/>
        <v>0</v>
      </c>
      <c r="J131" s="477">
        <f t="shared" si="11"/>
        <v>0</v>
      </c>
      <c r="K131" s="477">
        <f t="shared" si="12"/>
        <v>0</v>
      </c>
      <c r="L131" s="477">
        <f t="shared" si="13"/>
        <v>0</v>
      </c>
      <c r="M131" s="291"/>
    </row>
    <row r="132" spans="1:13" outlineLevel="1">
      <c r="A132" s="291"/>
      <c r="B132" s="291"/>
      <c r="C132" s="291"/>
      <c r="D132" s="291"/>
      <c r="E132" s="292"/>
      <c r="F132" s="477">
        <f t="shared" si="7"/>
        <v>0</v>
      </c>
      <c r="G132" s="477">
        <f t="shared" si="8"/>
        <v>0</v>
      </c>
      <c r="H132" s="477">
        <f t="shared" si="9"/>
        <v>0</v>
      </c>
      <c r="I132" s="477">
        <f t="shared" si="10"/>
        <v>0</v>
      </c>
      <c r="J132" s="477">
        <f t="shared" si="11"/>
        <v>0</v>
      </c>
      <c r="K132" s="477">
        <f t="shared" si="12"/>
        <v>0</v>
      </c>
      <c r="L132" s="477">
        <f t="shared" si="13"/>
        <v>0</v>
      </c>
      <c r="M132" s="291"/>
    </row>
    <row r="133" spans="1:13" outlineLevel="1">
      <c r="A133" s="291"/>
      <c r="B133" s="291"/>
      <c r="C133" s="291"/>
      <c r="D133" s="291"/>
      <c r="E133" s="292"/>
      <c r="F133" s="477">
        <f t="shared" si="7"/>
        <v>0</v>
      </c>
      <c r="G133" s="477">
        <f t="shared" si="8"/>
        <v>0</v>
      </c>
      <c r="H133" s="477">
        <f t="shared" si="9"/>
        <v>0</v>
      </c>
      <c r="I133" s="477">
        <f t="shared" si="10"/>
        <v>0</v>
      </c>
      <c r="J133" s="477">
        <f t="shared" si="11"/>
        <v>0</v>
      </c>
      <c r="K133" s="477">
        <f t="shared" si="12"/>
        <v>0</v>
      </c>
      <c r="L133" s="477">
        <f t="shared" si="13"/>
        <v>0</v>
      </c>
      <c r="M133" s="291"/>
    </row>
    <row r="134" spans="1:13" outlineLevel="1">
      <c r="A134" s="291"/>
      <c r="B134" s="291"/>
      <c r="C134" s="291"/>
      <c r="D134" s="291"/>
      <c r="E134" s="292"/>
      <c r="F134" s="477">
        <f t="shared" si="7"/>
        <v>0</v>
      </c>
      <c r="G134" s="477">
        <f t="shared" si="8"/>
        <v>0</v>
      </c>
      <c r="H134" s="477">
        <f t="shared" si="9"/>
        <v>0</v>
      </c>
      <c r="I134" s="477">
        <f t="shared" si="10"/>
        <v>0</v>
      </c>
      <c r="J134" s="477">
        <f t="shared" si="11"/>
        <v>0</v>
      </c>
      <c r="K134" s="477">
        <f t="shared" si="12"/>
        <v>0</v>
      </c>
      <c r="L134" s="477">
        <f t="shared" si="13"/>
        <v>0</v>
      </c>
      <c r="M134" s="291"/>
    </row>
    <row r="135" spans="1:13" outlineLevel="1">
      <c r="A135" s="291"/>
      <c r="B135" s="291"/>
      <c r="C135" s="291"/>
      <c r="D135" s="291"/>
      <c r="E135" s="292"/>
      <c r="F135" s="477">
        <f t="shared" si="7"/>
        <v>0</v>
      </c>
      <c r="G135" s="477">
        <f t="shared" si="8"/>
        <v>0</v>
      </c>
      <c r="H135" s="477">
        <f t="shared" si="9"/>
        <v>0</v>
      </c>
      <c r="I135" s="477">
        <f t="shared" si="10"/>
        <v>0</v>
      </c>
      <c r="J135" s="477">
        <f t="shared" si="11"/>
        <v>0</v>
      </c>
      <c r="K135" s="477">
        <f t="shared" si="12"/>
        <v>0</v>
      </c>
      <c r="L135" s="477">
        <f t="shared" si="13"/>
        <v>0</v>
      </c>
      <c r="M135" s="291"/>
    </row>
    <row r="136" spans="1:13" outlineLevel="1">
      <c r="A136" s="291"/>
      <c r="B136" s="291"/>
      <c r="C136" s="291"/>
      <c r="D136" s="291"/>
      <c r="E136" s="292"/>
      <c r="F136" s="477">
        <f t="shared" ref="F136:F199" si="14">ROUND(IF(D136=$F$3,E136/12,0),2)</f>
        <v>0</v>
      </c>
      <c r="G136" s="477">
        <f t="shared" ref="G136:G199" si="15">ROUND(IF(D136=$G$3,E136/12,0),2)</f>
        <v>0</v>
      </c>
      <c r="H136" s="477">
        <f t="shared" ref="H136:H199" si="16">ROUND(IF(D136=$H$3,E136/12,0),2)</f>
        <v>0</v>
      </c>
      <c r="I136" s="477">
        <f t="shared" ref="I136:I199" si="17">ROUND(IF(D136=$I$3,E136/12,0),2)</f>
        <v>0</v>
      </c>
      <c r="J136" s="477">
        <f t="shared" ref="J136:J199" si="18">ROUND(IF(D136=$J$3,E136/12,0),2)</f>
        <v>0</v>
      </c>
      <c r="K136" s="477">
        <f t="shared" ref="K136:K199" si="19">ROUND(IF(D136=$K$3,E136/12,0),2)</f>
        <v>0</v>
      </c>
      <c r="L136" s="477">
        <f t="shared" ref="L136:L199" si="20">ROUND(IF(D136=$L$3,E136/12,0),2)</f>
        <v>0</v>
      </c>
      <c r="M136" s="291"/>
    </row>
    <row r="137" spans="1:13" outlineLevel="1">
      <c r="A137" s="291"/>
      <c r="B137" s="291"/>
      <c r="C137" s="291"/>
      <c r="D137" s="291"/>
      <c r="E137" s="292"/>
      <c r="F137" s="477">
        <f t="shared" si="14"/>
        <v>0</v>
      </c>
      <c r="G137" s="477">
        <f t="shared" si="15"/>
        <v>0</v>
      </c>
      <c r="H137" s="477">
        <f t="shared" si="16"/>
        <v>0</v>
      </c>
      <c r="I137" s="477">
        <f t="shared" si="17"/>
        <v>0</v>
      </c>
      <c r="J137" s="477">
        <f t="shared" si="18"/>
        <v>0</v>
      </c>
      <c r="K137" s="477">
        <f t="shared" si="19"/>
        <v>0</v>
      </c>
      <c r="L137" s="477">
        <f t="shared" si="20"/>
        <v>0</v>
      </c>
      <c r="M137" s="291"/>
    </row>
    <row r="138" spans="1:13" outlineLevel="1">
      <c r="A138" s="291"/>
      <c r="B138" s="291"/>
      <c r="C138" s="291"/>
      <c r="D138" s="291"/>
      <c r="E138" s="292"/>
      <c r="F138" s="477">
        <f t="shared" si="14"/>
        <v>0</v>
      </c>
      <c r="G138" s="477">
        <f t="shared" si="15"/>
        <v>0</v>
      </c>
      <c r="H138" s="477">
        <f t="shared" si="16"/>
        <v>0</v>
      </c>
      <c r="I138" s="477">
        <f t="shared" si="17"/>
        <v>0</v>
      </c>
      <c r="J138" s="477">
        <f t="shared" si="18"/>
        <v>0</v>
      </c>
      <c r="K138" s="477">
        <f t="shared" si="19"/>
        <v>0</v>
      </c>
      <c r="L138" s="477">
        <f t="shared" si="20"/>
        <v>0</v>
      </c>
      <c r="M138" s="291"/>
    </row>
    <row r="139" spans="1:13" outlineLevel="1">
      <c r="A139" s="291"/>
      <c r="B139" s="291"/>
      <c r="C139" s="291"/>
      <c r="D139" s="291"/>
      <c r="E139" s="292"/>
      <c r="F139" s="477">
        <f t="shared" si="14"/>
        <v>0</v>
      </c>
      <c r="G139" s="477">
        <f t="shared" si="15"/>
        <v>0</v>
      </c>
      <c r="H139" s="477">
        <f t="shared" si="16"/>
        <v>0</v>
      </c>
      <c r="I139" s="477">
        <f t="shared" si="17"/>
        <v>0</v>
      </c>
      <c r="J139" s="477">
        <f t="shared" si="18"/>
        <v>0</v>
      </c>
      <c r="K139" s="477">
        <f t="shared" si="19"/>
        <v>0</v>
      </c>
      <c r="L139" s="477">
        <f t="shared" si="20"/>
        <v>0</v>
      </c>
      <c r="M139" s="291"/>
    </row>
    <row r="140" spans="1:13" outlineLevel="1">
      <c r="A140" s="291"/>
      <c r="B140" s="291"/>
      <c r="C140" s="291"/>
      <c r="D140" s="291"/>
      <c r="E140" s="292"/>
      <c r="F140" s="477">
        <f t="shared" si="14"/>
        <v>0</v>
      </c>
      <c r="G140" s="477">
        <f t="shared" si="15"/>
        <v>0</v>
      </c>
      <c r="H140" s="477">
        <f t="shared" si="16"/>
        <v>0</v>
      </c>
      <c r="I140" s="477">
        <f t="shared" si="17"/>
        <v>0</v>
      </c>
      <c r="J140" s="477">
        <f t="shared" si="18"/>
        <v>0</v>
      </c>
      <c r="K140" s="477">
        <f t="shared" si="19"/>
        <v>0</v>
      </c>
      <c r="L140" s="477">
        <f t="shared" si="20"/>
        <v>0</v>
      </c>
      <c r="M140" s="291"/>
    </row>
    <row r="141" spans="1:13" outlineLevel="1">
      <c r="A141" s="291"/>
      <c r="B141" s="291"/>
      <c r="C141" s="291"/>
      <c r="D141" s="291"/>
      <c r="E141" s="292"/>
      <c r="F141" s="477">
        <f t="shared" si="14"/>
        <v>0</v>
      </c>
      <c r="G141" s="477">
        <f t="shared" si="15"/>
        <v>0</v>
      </c>
      <c r="H141" s="477">
        <f t="shared" si="16"/>
        <v>0</v>
      </c>
      <c r="I141" s="477">
        <f t="shared" si="17"/>
        <v>0</v>
      </c>
      <c r="J141" s="477">
        <f t="shared" si="18"/>
        <v>0</v>
      </c>
      <c r="K141" s="477">
        <f t="shared" si="19"/>
        <v>0</v>
      </c>
      <c r="L141" s="477">
        <f t="shared" si="20"/>
        <v>0</v>
      </c>
      <c r="M141" s="291"/>
    </row>
    <row r="142" spans="1:13" outlineLevel="1">
      <c r="A142" s="291"/>
      <c r="B142" s="291"/>
      <c r="C142" s="291"/>
      <c r="D142" s="291"/>
      <c r="E142" s="292"/>
      <c r="F142" s="477">
        <f t="shared" si="14"/>
        <v>0</v>
      </c>
      <c r="G142" s="477">
        <f t="shared" si="15"/>
        <v>0</v>
      </c>
      <c r="H142" s="477">
        <f t="shared" si="16"/>
        <v>0</v>
      </c>
      <c r="I142" s="477">
        <f t="shared" si="17"/>
        <v>0</v>
      </c>
      <c r="J142" s="477">
        <f t="shared" si="18"/>
        <v>0</v>
      </c>
      <c r="K142" s="477">
        <f t="shared" si="19"/>
        <v>0</v>
      </c>
      <c r="L142" s="477">
        <f t="shared" si="20"/>
        <v>0</v>
      </c>
      <c r="M142" s="291"/>
    </row>
    <row r="143" spans="1:13" outlineLevel="1">
      <c r="A143" s="291"/>
      <c r="B143" s="291"/>
      <c r="C143" s="291"/>
      <c r="D143" s="291"/>
      <c r="E143" s="292"/>
      <c r="F143" s="477">
        <f t="shared" si="14"/>
        <v>0</v>
      </c>
      <c r="G143" s="477">
        <f t="shared" si="15"/>
        <v>0</v>
      </c>
      <c r="H143" s="477">
        <f t="shared" si="16"/>
        <v>0</v>
      </c>
      <c r="I143" s="477">
        <f t="shared" si="17"/>
        <v>0</v>
      </c>
      <c r="J143" s="477">
        <f t="shared" si="18"/>
        <v>0</v>
      </c>
      <c r="K143" s="477">
        <f t="shared" si="19"/>
        <v>0</v>
      </c>
      <c r="L143" s="477">
        <f t="shared" si="20"/>
        <v>0</v>
      </c>
      <c r="M143" s="291"/>
    </row>
    <row r="144" spans="1:13" outlineLevel="1">
      <c r="A144" s="291"/>
      <c r="B144" s="291"/>
      <c r="C144" s="291"/>
      <c r="D144" s="291"/>
      <c r="E144" s="292"/>
      <c r="F144" s="477">
        <f t="shared" si="14"/>
        <v>0</v>
      </c>
      <c r="G144" s="477">
        <f t="shared" si="15"/>
        <v>0</v>
      </c>
      <c r="H144" s="477">
        <f t="shared" si="16"/>
        <v>0</v>
      </c>
      <c r="I144" s="477">
        <f t="shared" si="17"/>
        <v>0</v>
      </c>
      <c r="J144" s="477">
        <f t="shared" si="18"/>
        <v>0</v>
      </c>
      <c r="K144" s="477">
        <f t="shared" si="19"/>
        <v>0</v>
      </c>
      <c r="L144" s="477">
        <f t="shared" si="20"/>
        <v>0</v>
      </c>
      <c r="M144" s="291"/>
    </row>
    <row r="145" spans="1:13" outlineLevel="1">
      <c r="A145" s="291"/>
      <c r="B145" s="291"/>
      <c r="C145" s="291"/>
      <c r="D145" s="291"/>
      <c r="E145" s="292"/>
      <c r="F145" s="477">
        <f t="shared" si="14"/>
        <v>0</v>
      </c>
      <c r="G145" s="477">
        <f t="shared" si="15"/>
        <v>0</v>
      </c>
      <c r="H145" s="477">
        <f t="shared" si="16"/>
        <v>0</v>
      </c>
      <c r="I145" s="477">
        <f t="shared" si="17"/>
        <v>0</v>
      </c>
      <c r="J145" s="477">
        <f t="shared" si="18"/>
        <v>0</v>
      </c>
      <c r="K145" s="477">
        <f t="shared" si="19"/>
        <v>0</v>
      </c>
      <c r="L145" s="477">
        <f t="shared" si="20"/>
        <v>0</v>
      </c>
      <c r="M145" s="291"/>
    </row>
    <row r="146" spans="1:13" outlineLevel="1">
      <c r="A146" s="291"/>
      <c r="B146" s="291"/>
      <c r="C146" s="291"/>
      <c r="D146" s="291"/>
      <c r="E146" s="292"/>
      <c r="F146" s="477">
        <f t="shared" si="14"/>
        <v>0</v>
      </c>
      <c r="G146" s="477">
        <f t="shared" si="15"/>
        <v>0</v>
      </c>
      <c r="H146" s="477">
        <f t="shared" si="16"/>
        <v>0</v>
      </c>
      <c r="I146" s="477">
        <f t="shared" si="17"/>
        <v>0</v>
      </c>
      <c r="J146" s="477">
        <f t="shared" si="18"/>
        <v>0</v>
      </c>
      <c r="K146" s="477">
        <f t="shared" si="19"/>
        <v>0</v>
      </c>
      <c r="L146" s="477">
        <f t="shared" si="20"/>
        <v>0</v>
      </c>
      <c r="M146" s="291"/>
    </row>
    <row r="147" spans="1:13" outlineLevel="1">
      <c r="A147" s="291"/>
      <c r="B147" s="291"/>
      <c r="C147" s="291"/>
      <c r="D147" s="291"/>
      <c r="E147" s="292"/>
      <c r="F147" s="477">
        <f t="shared" si="14"/>
        <v>0</v>
      </c>
      <c r="G147" s="477">
        <f t="shared" si="15"/>
        <v>0</v>
      </c>
      <c r="H147" s="477">
        <f t="shared" si="16"/>
        <v>0</v>
      </c>
      <c r="I147" s="477">
        <f t="shared" si="17"/>
        <v>0</v>
      </c>
      <c r="J147" s="477">
        <f t="shared" si="18"/>
        <v>0</v>
      </c>
      <c r="K147" s="477">
        <f t="shared" si="19"/>
        <v>0</v>
      </c>
      <c r="L147" s="477">
        <f t="shared" si="20"/>
        <v>0</v>
      </c>
      <c r="M147" s="291"/>
    </row>
    <row r="148" spans="1:13" outlineLevel="1">
      <c r="A148" s="291"/>
      <c r="B148" s="291"/>
      <c r="C148" s="291"/>
      <c r="D148" s="291"/>
      <c r="E148" s="292"/>
      <c r="F148" s="477">
        <f t="shared" si="14"/>
        <v>0</v>
      </c>
      <c r="G148" s="477">
        <f t="shared" si="15"/>
        <v>0</v>
      </c>
      <c r="H148" s="477">
        <f t="shared" si="16"/>
        <v>0</v>
      </c>
      <c r="I148" s="477">
        <f t="shared" si="17"/>
        <v>0</v>
      </c>
      <c r="J148" s="477">
        <f t="shared" si="18"/>
        <v>0</v>
      </c>
      <c r="K148" s="477">
        <f t="shared" si="19"/>
        <v>0</v>
      </c>
      <c r="L148" s="477">
        <f t="shared" si="20"/>
        <v>0</v>
      </c>
      <c r="M148" s="291"/>
    </row>
    <row r="149" spans="1:13" outlineLevel="1">
      <c r="A149" s="291"/>
      <c r="B149" s="291"/>
      <c r="C149" s="291"/>
      <c r="D149" s="291"/>
      <c r="E149" s="292"/>
      <c r="F149" s="477">
        <f t="shared" si="14"/>
        <v>0</v>
      </c>
      <c r="G149" s="477">
        <f t="shared" si="15"/>
        <v>0</v>
      </c>
      <c r="H149" s="477">
        <f t="shared" si="16"/>
        <v>0</v>
      </c>
      <c r="I149" s="477">
        <f t="shared" si="17"/>
        <v>0</v>
      </c>
      <c r="J149" s="477">
        <f t="shared" si="18"/>
        <v>0</v>
      </c>
      <c r="K149" s="477">
        <f t="shared" si="19"/>
        <v>0</v>
      </c>
      <c r="L149" s="477">
        <f t="shared" si="20"/>
        <v>0</v>
      </c>
      <c r="M149" s="291"/>
    </row>
    <row r="150" spans="1:13" outlineLevel="1">
      <c r="A150" s="291"/>
      <c r="B150" s="291"/>
      <c r="C150" s="291"/>
      <c r="D150" s="291"/>
      <c r="E150" s="292"/>
      <c r="F150" s="477">
        <f t="shared" si="14"/>
        <v>0</v>
      </c>
      <c r="G150" s="477">
        <f t="shared" si="15"/>
        <v>0</v>
      </c>
      <c r="H150" s="477">
        <f t="shared" si="16"/>
        <v>0</v>
      </c>
      <c r="I150" s="477">
        <f t="shared" si="17"/>
        <v>0</v>
      </c>
      <c r="J150" s="477">
        <f t="shared" si="18"/>
        <v>0</v>
      </c>
      <c r="K150" s="477">
        <f t="shared" si="19"/>
        <v>0</v>
      </c>
      <c r="L150" s="477">
        <f t="shared" si="20"/>
        <v>0</v>
      </c>
      <c r="M150" s="291"/>
    </row>
    <row r="151" spans="1:13" outlineLevel="1">
      <c r="A151" s="291"/>
      <c r="B151" s="291"/>
      <c r="C151" s="291"/>
      <c r="D151" s="291"/>
      <c r="E151" s="292"/>
      <c r="F151" s="477">
        <f t="shared" si="14"/>
        <v>0</v>
      </c>
      <c r="G151" s="477">
        <f t="shared" si="15"/>
        <v>0</v>
      </c>
      <c r="H151" s="477">
        <f t="shared" si="16"/>
        <v>0</v>
      </c>
      <c r="I151" s="477">
        <f t="shared" si="17"/>
        <v>0</v>
      </c>
      <c r="J151" s="477">
        <f t="shared" si="18"/>
        <v>0</v>
      </c>
      <c r="K151" s="477">
        <f t="shared" si="19"/>
        <v>0</v>
      </c>
      <c r="L151" s="477">
        <f t="shared" si="20"/>
        <v>0</v>
      </c>
      <c r="M151" s="291"/>
    </row>
    <row r="152" spans="1:13" outlineLevel="1">
      <c r="A152" s="291"/>
      <c r="B152" s="291"/>
      <c r="C152" s="291"/>
      <c r="D152" s="291"/>
      <c r="E152" s="292"/>
      <c r="F152" s="477">
        <f t="shared" si="14"/>
        <v>0</v>
      </c>
      <c r="G152" s="477">
        <f t="shared" si="15"/>
        <v>0</v>
      </c>
      <c r="H152" s="477">
        <f t="shared" si="16"/>
        <v>0</v>
      </c>
      <c r="I152" s="477">
        <f t="shared" si="17"/>
        <v>0</v>
      </c>
      <c r="J152" s="477">
        <f t="shared" si="18"/>
        <v>0</v>
      </c>
      <c r="K152" s="477">
        <f t="shared" si="19"/>
        <v>0</v>
      </c>
      <c r="L152" s="477">
        <f t="shared" si="20"/>
        <v>0</v>
      </c>
      <c r="M152" s="291"/>
    </row>
    <row r="153" spans="1:13" outlineLevel="1">
      <c r="A153" s="291"/>
      <c r="B153" s="291"/>
      <c r="C153" s="291"/>
      <c r="D153" s="291"/>
      <c r="E153" s="292"/>
      <c r="F153" s="477">
        <f t="shared" si="14"/>
        <v>0</v>
      </c>
      <c r="G153" s="477">
        <f t="shared" si="15"/>
        <v>0</v>
      </c>
      <c r="H153" s="477">
        <f t="shared" si="16"/>
        <v>0</v>
      </c>
      <c r="I153" s="477">
        <f t="shared" si="17"/>
        <v>0</v>
      </c>
      <c r="J153" s="477">
        <f t="shared" si="18"/>
        <v>0</v>
      </c>
      <c r="K153" s="477">
        <f t="shared" si="19"/>
        <v>0</v>
      </c>
      <c r="L153" s="477">
        <f t="shared" si="20"/>
        <v>0</v>
      </c>
      <c r="M153" s="291"/>
    </row>
    <row r="154" spans="1:13" outlineLevel="1">
      <c r="A154" s="291"/>
      <c r="B154" s="291"/>
      <c r="C154" s="291"/>
      <c r="D154" s="291"/>
      <c r="E154" s="292"/>
      <c r="F154" s="477">
        <f t="shared" si="14"/>
        <v>0</v>
      </c>
      <c r="G154" s="477">
        <f t="shared" si="15"/>
        <v>0</v>
      </c>
      <c r="H154" s="477">
        <f t="shared" si="16"/>
        <v>0</v>
      </c>
      <c r="I154" s="477">
        <f t="shared" si="17"/>
        <v>0</v>
      </c>
      <c r="J154" s="477">
        <f t="shared" si="18"/>
        <v>0</v>
      </c>
      <c r="K154" s="477">
        <f t="shared" si="19"/>
        <v>0</v>
      </c>
      <c r="L154" s="477">
        <f t="shared" si="20"/>
        <v>0</v>
      </c>
      <c r="M154" s="291"/>
    </row>
    <row r="155" spans="1:13" outlineLevel="1">
      <c r="A155" s="291"/>
      <c r="B155" s="291"/>
      <c r="C155" s="291"/>
      <c r="D155" s="291"/>
      <c r="E155" s="292"/>
      <c r="F155" s="477">
        <f t="shared" si="14"/>
        <v>0</v>
      </c>
      <c r="G155" s="477">
        <f t="shared" si="15"/>
        <v>0</v>
      </c>
      <c r="H155" s="477">
        <f t="shared" si="16"/>
        <v>0</v>
      </c>
      <c r="I155" s="477">
        <f t="shared" si="17"/>
        <v>0</v>
      </c>
      <c r="J155" s="477">
        <f t="shared" si="18"/>
        <v>0</v>
      </c>
      <c r="K155" s="477">
        <f t="shared" si="19"/>
        <v>0</v>
      </c>
      <c r="L155" s="477">
        <f t="shared" si="20"/>
        <v>0</v>
      </c>
      <c r="M155" s="291"/>
    </row>
    <row r="156" spans="1:13" outlineLevel="1">
      <c r="A156" s="291"/>
      <c r="B156" s="291"/>
      <c r="C156" s="291"/>
      <c r="D156" s="291"/>
      <c r="E156" s="292"/>
      <c r="F156" s="477">
        <f t="shared" si="14"/>
        <v>0</v>
      </c>
      <c r="G156" s="477">
        <f t="shared" si="15"/>
        <v>0</v>
      </c>
      <c r="H156" s="477">
        <f t="shared" si="16"/>
        <v>0</v>
      </c>
      <c r="I156" s="477">
        <f t="shared" si="17"/>
        <v>0</v>
      </c>
      <c r="J156" s="477">
        <f t="shared" si="18"/>
        <v>0</v>
      </c>
      <c r="K156" s="477">
        <f t="shared" si="19"/>
        <v>0</v>
      </c>
      <c r="L156" s="477">
        <f t="shared" si="20"/>
        <v>0</v>
      </c>
      <c r="M156" s="291"/>
    </row>
    <row r="157" spans="1:13" outlineLevel="1">
      <c r="A157" s="291"/>
      <c r="B157" s="291"/>
      <c r="C157" s="291"/>
      <c r="D157" s="291"/>
      <c r="E157" s="292"/>
      <c r="F157" s="477">
        <f t="shared" si="14"/>
        <v>0</v>
      </c>
      <c r="G157" s="477">
        <f t="shared" si="15"/>
        <v>0</v>
      </c>
      <c r="H157" s="477">
        <f t="shared" si="16"/>
        <v>0</v>
      </c>
      <c r="I157" s="477">
        <f t="shared" si="17"/>
        <v>0</v>
      </c>
      <c r="J157" s="477">
        <f t="shared" si="18"/>
        <v>0</v>
      </c>
      <c r="K157" s="477">
        <f t="shared" si="19"/>
        <v>0</v>
      </c>
      <c r="L157" s="477">
        <f t="shared" si="20"/>
        <v>0</v>
      </c>
      <c r="M157" s="291"/>
    </row>
    <row r="158" spans="1:13" outlineLevel="1">
      <c r="A158" s="291"/>
      <c r="B158" s="291"/>
      <c r="C158" s="291"/>
      <c r="D158" s="291"/>
      <c r="E158" s="292"/>
      <c r="F158" s="477">
        <f t="shared" si="14"/>
        <v>0</v>
      </c>
      <c r="G158" s="477">
        <f t="shared" si="15"/>
        <v>0</v>
      </c>
      <c r="H158" s="477">
        <f t="shared" si="16"/>
        <v>0</v>
      </c>
      <c r="I158" s="477">
        <f t="shared" si="17"/>
        <v>0</v>
      </c>
      <c r="J158" s="477">
        <f t="shared" si="18"/>
        <v>0</v>
      </c>
      <c r="K158" s="477">
        <f t="shared" si="19"/>
        <v>0</v>
      </c>
      <c r="L158" s="477">
        <f t="shared" si="20"/>
        <v>0</v>
      </c>
      <c r="M158" s="291"/>
    </row>
    <row r="159" spans="1:13" outlineLevel="1">
      <c r="A159" s="291"/>
      <c r="B159" s="291"/>
      <c r="C159" s="291"/>
      <c r="D159" s="291"/>
      <c r="E159" s="292"/>
      <c r="F159" s="477">
        <f t="shared" si="14"/>
        <v>0</v>
      </c>
      <c r="G159" s="477">
        <f t="shared" si="15"/>
        <v>0</v>
      </c>
      <c r="H159" s="477">
        <f t="shared" si="16"/>
        <v>0</v>
      </c>
      <c r="I159" s="477">
        <f t="shared" si="17"/>
        <v>0</v>
      </c>
      <c r="J159" s="477">
        <f t="shared" si="18"/>
        <v>0</v>
      </c>
      <c r="K159" s="477">
        <f t="shared" si="19"/>
        <v>0</v>
      </c>
      <c r="L159" s="477">
        <f t="shared" si="20"/>
        <v>0</v>
      </c>
      <c r="M159" s="291"/>
    </row>
    <row r="160" spans="1:13" outlineLevel="1">
      <c r="A160" s="291"/>
      <c r="B160" s="291"/>
      <c r="C160" s="291"/>
      <c r="D160" s="291"/>
      <c r="E160" s="292"/>
      <c r="F160" s="477">
        <f t="shared" si="14"/>
        <v>0</v>
      </c>
      <c r="G160" s="477">
        <f t="shared" si="15"/>
        <v>0</v>
      </c>
      <c r="H160" s="477">
        <f t="shared" si="16"/>
        <v>0</v>
      </c>
      <c r="I160" s="477">
        <f t="shared" si="17"/>
        <v>0</v>
      </c>
      <c r="J160" s="477">
        <f t="shared" si="18"/>
        <v>0</v>
      </c>
      <c r="K160" s="477">
        <f t="shared" si="19"/>
        <v>0</v>
      </c>
      <c r="L160" s="477">
        <f t="shared" si="20"/>
        <v>0</v>
      </c>
      <c r="M160" s="291"/>
    </row>
    <row r="161" spans="1:13" outlineLevel="1">
      <c r="A161" s="291"/>
      <c r="B161" s="291"/>
      <c r="C161" s="291"/>
      <c r="D161" s="291"/>
      <c r="E161" s="292"/>
      <c r="F161" s="477">
        <f t="shared" si="14"/>
        <v>0</v>
      </c>
      <c r="G161" s="477">
        <f t="shared" si="15"/>
        <v>0</v>
      </c>
      <c r="H161" s="477">
        <f t="shared" si="16"/>
        <v>0</v>
      </c>
      <c r="I161" s="477">
        <f t="shared" si="17"/>
        <v>0</v>
      </c>
      <c r="J161" s="477">
        <f t="shared" si="18"/>
        <v>0</v>
      </c>
      <c r="K161" s="477">
        <f t="shared" si="19"/>
        <v>0</v>
      </c>
      <c r="L161" s="477">
        <f t="shared" si="20"/>
        <v>0</v>
      </c>
      <c r="M161" s="291"/>
    </row>
    <row r="162" spans="1:13" outlineLevel="1">
      <c r="A162" s="291"/>
      <c r="B162" s="291"/>
      <c r="C162" s="291"/>
      <c r="D162" s="291"/>
      <c r="E162" s="292"/>
      <c r="F162" s="477">
        <f t="shared" si="14"/>
        <v>0</v>
      </c>
      <c r="G162" s="477">
        <f t="shared" si="15"/>
        <v>0</v>
      </c>
      <c r="H162" s="477">
        <f t="shared" si="16"/>
        <v>0</v>
      </c>
      <c r="I162" s="477">
        <f t="shared" si="17"/>
        <v>0</v>
      </c>
      <c r="J162" s="477">
        <f t="shared" si="18"/>
        <v>0</v>
      </c>
      <c r="K162" s="477">
        <f t="shared" si="19"/>
        <v>0</v>
      </c>
      <c r="L162" s="477">
        <f t="shared" si="20"/>
        <v>0</v>
      </c>
      <c r="M162" s="291"/>
    </row>
    <row r="163" spans="1:13" outlineLevel="1">
      <c r="A163" s="291"/>
      <c r="B163" s="291"/>
      <c r="C163" s="291"/>
      <c r="D163" s="291"/>
      <c r="E163" s="292"/>
      <c r="F163" s="477">
        <f t="shared" si="14"/>
        <v>0</v>
      </c>
      <c r="G163" s="477">
        <f t="shared" si="15"/>
        <v>0</v>
      </c>
      <c r="H163" s="477">
        <f t="shared" si="16"/>
        <v>0</v>
      </c>
      <c r="I163" s="477">
        <f t="shared" si="17"/>
        <v>0</v>
      </c>
      <c r="J163" s="477">
        <f t="shared" si="18"/>
        <v>0</v>
      </c>
      <c r="K163" s="477">
        <f t="shared" si="19"/>
        <v>0</v>
      </c>
      <c r="L163" s="477">
        <f t="shared" si="20"/>
        <v>0</v>
      </c>
      <c r="M163" s="291"/>
    </row>
    <row r="164" spans="1:13" outlineLevel="1">
      <c r="A164" s="291"/>
      <c r="B164" s="291"/>
      <c r="C164" s="291"/>
      <c r="D164" s="291"/>
      <c r="E164" s="292"/>
      <c r="F164" s="477">
        <f t="shared" si="14"/>
        <v>0</v>
      </c>
      <c r="G164" s="477">
        <f t="shared" si="15"/>
        <v>0</v>
      </c>
      <c r="H164" s="477">
        <f t="shared" si="16"/>
        <v>0</v>
      </c>
      <c r="I164" s="477">
        <f t="shared" si="17"/>
        <v>0</v>
      </c>
      <c r="J164" s="477">
        <f t="shared" si="18"/>
        <v>0</v>
      </c>
      <c r="K164" s="477">
        <f t="shared" si="19"/>
        <v>0</v>
      </c>
      <c r="L164" s="477">
        <f t="shared" si="20"/>
        <v>0</v>
      </c>
      <c r="M164" s="291"/>
    </row>
    <row r="165" spans="1:13" outlineLevel="1">
      <c r="A165" s="291"/>
      <c r="B165" s="291"/>
      <c r="C165" s="291"/>
      <c r="D165" s="291"/>
      <c r="E165" s="292"/>
      <c r="F165" s="477">
        <f t="shared" si="14"/>
        <v>0</v>
      </c>
      <c r="G165" s="477">
        <f t="shared" si="15"/>
        <v>0</v>
      </c>
      <c r="H165" s="477">
        <f t="shared" si="16"/>
        <v>0</v>
      </c>
      <c r="I165" s="477">
        <f t="shared" si="17"/>
        <v>0</v>
      </c>
      <c r="J165" s="477">
        <f t="shared" si="18"/>
        <v>0</v>
      </c>
      <c r="K165" s="477">
        <f t="shared" si="19"/>
        <v>0</v>
      </c>
      <c r="L165" s="477">
        <f t="shared" si="20"/>
        <v>0</v>
      </c>
      <c r="M165" s="291"/>
    </row>
    <row r="166" spans="1:13" outlineLevel="1">
      <c r="A166" s="291"/>
      <c r="B166" s="291"/>
      <c r="C166" s="291"/>
      <c r="D166" s="291"/>
      <c r="E166" s="292"/>
      <c r="F166" s="477">
        <f t="shared" si="14"/>
        <v>0</v>
      </c>
      <c r="G166" s="477">
        <f t="shared" si="15"/>
        <v>0</v>
      </c>
      <c r="H166" s="477">
        <f t="shared" si="16"/>
        <v>0</v>
      </c>
      <c r="I166" s="477">
        <f t="shared" si="17"/>
        <v>0</v>
      </c>
      <c r="J166" s="477">
        <f t="shared" si="18"/>
        <v>0</v>
      </c>
      <c r="K166" s="477">
        <f t="shared" si="19"/>
        <v>0</v>
      </c>
      <c r="L166" s="477">
        <f t="shared" si="20"/>
        <v>0</v>
      </c>
      <c r="M166" s="291"/>
    </row>
    <row r="167" spans="1:13" outlineLevel="1">
      <c r="A167" s="291"/>
      <c r="B167" s="291"/>
      <c r="C167" s="291"/>
      <c r="D167" s="291"/>
      <c r="E167" s="292"/>
      <c r="F167" s="477">
        <f t="shared" si="14"/>
        <v>0</v>
      </c>
      <c r="G167" s="477">
        <f t="shared" si="15"/>
        <v>0</v>
      </c>
      <c r="H167" s="477">
        <f t="shared" si="16"/>
        <v>0</v>
      </c>
      <c r="I167" s="477">
        <f t="shared" si="17"/>
        <v>0</v>
      </c>
      <c r="J167" s="477">
        <f t="shared" si="18"/>
        <v>0</v>
      </c>
      <c r="K167" s="477">
        <f t="shared" si="19"/>
        <v>0</v>
      </c>
      <c r="L167" s="477">
        <f t="shared" si="20"/>
        <v>0</v>
      </c>
      <c r="M167" s="291"/>
    </row>
    <row r="168" spans="1:13" outlineLevel="1">
      <c r="A168" s="291"/>
      <c r="B168" s="291"/>
      <c r="C168" s="291"/>
      <c r="D168" s="291"/>
      <c r="E168" s="292"/>
      <c r="F168" s="477">
        <f t="shared" si="14"/>
        <v>0</v>
      </c>
      <c r="G168" s="477">
        <f t="shared" si="15"/>
        <v>0</v>
      </c>
      <c r="H168" s="477">
        <f t="shared" si="16"/>
        <v>0</v>
      </c>
      <c r="I168" s="477">
        <f t="shared" si="17"/>
        <v>0</v>
      </c>
      <c r="J168" s="477">
        <f t="shared" si="18"/>
        <v>0</v>
      </c>
      <c r="K168" s="477">
        <f t="shared" si="19"/>
        <v>0</v>
      </c>
      <c r="L168" s="477">
        <f t="shared" si="20"/>
        <v>0</v>
      </c>
      <c r="M168" s="291"/>
    </row>
    <row r="169" spans="1:13" outlineLevel="1">
      <c r="A169" s="291"/>
      <c r="B169" s="291"/>
      <c r="C169" s="291"/>
      <c r="D169" s="291"/>
      <c r="E169" s="292"/>
      <c r="F169" s="477">
        <f t="shared" si="14"/>
        <v>0</v>
      </c>
      <c r="G169" s="477">
        <f t="shared" si="15"/>
        <v>0</v>
      </c>
      <c r="H169" s="477">
        <f t="shared" si="16"/>
        <v>0</v>
      </c>
      <c r="I169" s="477">
        <f t="shared" si="17"/>
        <v>0</v>
      </c>
      <c r="J169" s="477">
        <f t="shared" si="18"/>
        <v>0</v>
      </c>
      <c r="K169" s="477">
        <f t="shared" si="19"/>
        <v>0</v>
      </c>
      <c r="L169" s="477">
        <f t="shared" si="20"/>
        <v>0</v>
      </c>
      <c r="M169" s="291"/>
    </row>
    <row r="170" spans="1:13" outlineLevel="1">
      <c r="A170" s="291"/>
      <c r="B170" s="291"/>
      <c r="C170" s="291"/>
      <c r="D170" s="291"/>
      <c r="E170" s="292"/>
      <c r="F170" s="477">
        <f t="shared" si="14"/>
        <v>0</v>
      </c>
      <c r="G170" s="477">
        <f t="shared" si="15"/>
        <v>0</v>
      </c>
      <c r="H170" s="477">
        <f t="shared" si="16"/>
        <v>0</v>
      </c>
      <c r="I170" s="477">
        <f t="shared" si="17"/>
        <v>0</v>
      </c>
      <c r="J170" s="477">
        <f t="shared" si="18"/>
        <v>0</v>
      </c>
      <c r="K170" s="477">
        <f t="shared" si="19"/>
        <v>0</v>
      </c>
      <c r="L170" s="477">
        <f t="shared" si="20"/>
        <v>0</v>
      </c>
      <c r="M170" s="291"/>
    </row>
    <row r="171" spans="1:13" outlineLevel="1">
      <c r="A171" s="291"/>
      <c r="B171" s="291"/>
      <c r="C171" s="291"/>
      <c r="D171" s="291"/>
      <c r="E171" s="292"/>
      <c r="F171" s="477">
        <f t="shared" si="14"/>
        <v>0</v>
      </c>
      <c r="G171" s="477">
        <f t="shared" si="15"/>
        <v>0</v>
      </c>
      <c r="H171" s="477">
        <f t="shared" si="16"/>
        <v>0</v>
      </c>
      <c r="I171" s="477">
        <f t="shared" si="17"/>
        <v>0</v>
      </c>
      <c r="J171" s="477">
        <f t="shared" si="18"/>
        <v>0</v>
      </c>
      <c r="K171" s="477">
        <f t="shared" si="19"/>
        <v>0</v>
      </c>
      <c r="L171" s="477">
        <f t="shared" si="20"/>
        <v>0</v>
      </c>
      <c r="M171" s="291"/>
    </row>
    <row r="172" spans="1:13" outlineLevel="1">
      <c r="A172" s="291"/>
      <c r="B172" s="291"/>
      <c r="C172" s="291"/>
      <c r="D172" s="291"/>
      <c r="E172" s="292"/>
      <c r="F172" s="477">
        <f t="shared" si="14"/>
        <v>0</v>
      </c>
      <c r="G172" s="477">
        <f t="shared" si="15"/>
        <v>0</v>
      </c>
      <c r="H172" s="477">
        <f t="shared" si="16"/>
        <v>0</v>
      </c>
      <c r="I172" s="477">
        <f t="shared" si="17"/>
        <v>0</v>
      </c>
      <c r="J172" s="477">
        <f t="shared" si="18"/>
        <v>0</v>
      </c>
      <c r="K172" s="477">
        <f t="shared" si="19"/>
        <v>0</v>
      </c>
      <c r="L172" s="477">
        <f t="shared" si="20"/>
        <v>0</v>
      </c>
      <c r="M172" s="291"/>
    </row>
    <row r="173" spans="1:13" outlineLevel="1">
      <c r="A173" s="291"/>
      <c r="B173" s="291"/>
      <c r="C173" s="291"/>
      <c r="D173" s="291"/>
      <c r="E173" s="292"/>
      <c r="F173" s="477">
        <f t="shared" si="14"/>
        <v>0</v>
      </c>
      <c r="G173" s="477">
        <f t="shared" si="15"/>
        <v>0</v>
      </c>
      <c r="H173" s="477">
        <f t="shared" si="16"/>
        <v>0</v>
      </c>
      <c r="I173" s="477">
        <f t="shared" si="17"/>
        <v>0</v>
      </c>
      <c r="J173" s="477">
        <f t="shared" si="18"/>
        <v>0</v>
      </c>
      <c r="K173" s="477">
        <f t="shared" si="19"/>
        <v>0</v>
      </c>
      <c r="L173" s="477">
        <f t="shared" si="20"/>
        <v>0</v>
      </c>
      <c r="M173" s="291"/>
    </row>
    <row r="174" spans="1:13" outlineLevel="1">
      <c r="A174" s="291"/>
      <c r="B174" s="291"/>
      <c r="C174" s="291"/>
      <c r="D174" s="291"/>
      <c r="E174" s="292"/>
      <c r="F174" s="477">
        <f t="shared" si="14"/>
        <v>0</v>
      </c>
      <c r="G174" s="477">
        <f t="shared" si="15"/>
        <v>0</v>
      </c>
      <c r="H174" s="477">
        <f t="shared" si="16"/>
        <v>0</v>
      </c>
      <c r="I174" s="477">
        <f t="shared" si="17"/>
        <v>0</v>
      </c>
      <c r="J174" s="477">
        <f t="shared" si="18"/>
        <v>0</v>
      </c>
      <c r="K174" s="477">
        <f t="shared" si="19"/>
        <v>0</v>
      </c>
      <c r="L174" s="477">
        <f t="shared" si="20"/>
        <v>0</v>
      </c>
      <c r="M174" s="291"/>
    </row>
    <row r="175" spans="1:13" outlineLevel="1">
      <c r="A175" s="291"/>
      <c r="B175" s="291"/>
      <c r="C175" s="291"/>
      <c r="D175" s="291"/>
      <c r="E175" s="292"/>
      <c r="F175" s="477">
        <f t="shared" si="14"/>
        <v>0</v>
      </c>
      <c r="G175" s="477">
        <f t="shared" si="15"/>
        <v>0</v>
      </c>
      <c r="H175" s="477">
        <f t="shared" si="16"/>
        <v>0</v>
      </c>
      <c r="I175" s="477">
        <f t="shared" si="17"/>
        <v>0</v>
      </c>
      <c r="J175" s="477">
        <f t="shared" si="18"/>
        <v>0</v>
      </c>
      <c r="K175" s="477">
        <f t="shared" si="19"/>
        <v>0</v>
      </c>
      <c r="L175" s="477">
        <f t="shared" si="20"/>
        <v>0</v>
      </c>
      <c r="M175" s="291"/>
    </row>
    <row r="176" spans="1:13" outlineLevel="1">
      <c r="A176" s="291"/>
      <c r="B176" s="291"/>
      <c r="C176" s="291"/>
      <c r="D176" s="291"/>
      <c r="E176" s="292"/>
      <c r="F176" s="477">
        <f t="shared" si="14"/>
        <v>0</v>
      </c>
      <c r="G176" s="477">
        <f t="shared" si="15"/>
        <v>0</v>
      </c>
      <c r="H176" s="477">
        <f t="shared" si="16"/>
        <v>0</v>
      </c>
      <c r="I176" s="477">
        <f t="shared" si="17"/>
        <v>0</v>
      </c>
      <c r="J176" s="477">
        <f t="shared" si="18"/>
        <v>0</v>
      </c>
      <c r="K176" s="477">
        <f t="shared" si="19"/>
        <v>0</v>
      </c>
      <c r="L176" s="477">
        <f t="shared" si="20"/>
        <v>0</v>
      </c>
      <c r="M176" s="291"/>
    </row>
    <row r="177" spans="1:13" outlineLevel="1">
      <c r="A177" s="291"/>
      <c r="B177" s="291"/>
      <c r="C177" s="291"/>
      <c r="D177" s="291"/>
      <c r="E177" s="292"/>
      <c r="F177" s="477">
        <f t="shared" si="14"/>
        <v>0</v>
      </c>
      <c r="G177" s="477">
        <f t="shared" si="15"/>
        <v>0</v>
      </c>
      <c r="H177" s="477">
        <f t="shared" si="16"/>
        <v>0</v>
      </c>
      <c r="I177" s="477">
        <f t="shared" si="17"/>
        <v>0</v>
      </c>
      <c r="J177" s="477">
        <f t="shared" si="18"/>
        <v>0</v>
      </c>
      <c r="K177" s="477">
        <f t="shared" si="19"/>
        <v>0</v>
      </c>
      <c r="L177" s="477">
        <f t="shared" si="20"/>
        <v>0</v>
      </c>
      <c r="M177" s="291"/>
    </row>
    <row r="178" spans="1:13" outlineLevel="1">
      <c r="A178" s="291"/>
      <c r="B178" s="291"/>
      <c r="C178" s="291"/>
      <c r="D178" s="291"/>
      <c r="E178" s="292"/>
      <c r="F178" s="477">
        <f t="shared" si="14"/>
        <v>0</v>
      </c>
      <c r="G178" s="477">
        <f t="shared" si="15"/>
        <v>0</v>
      </c>
      <c r="H178" s="477">
        <f t="shared" si="16"/>
        <v>0</v>
      </c>
      <c r="I178" s="477">
        <f t="shared" si="17"/>
        <v>0</v>
      </c>
      <c r="J178" s="477">
        <f t="shared" si="18"/>
        <v>0</v>
      </c>
      <c r="K178" s="477">
        <f t="shared" si="19"/>
        <v>0</v>
      </c>
      <c r="L178" s="477">
        <f t="shared" si="20"/>
        <v>0</v>
      </c>
      <c r="M178" s="291"/>
    </row>
    <row r="179" spans="1:13" outlineLevel="1">
      <c r="A179" s="291"/>
      <c r="B179" s="291"/>
      <c r="C179" s="291"/>
      <c r="D179" s="291"/>
      <c r="E179" s="292"/>
      <c r="F179" s="477">
        <f t="shared" si="14"/>
        <v>0</v>
      </c>
      <c r="G179" s="477">
        <f t="shared" si="15"/>
        <v>0</v>
      </c>
      <c r="H179" s="477">
        <f t="shared" si="16"/>
        <v>0</v>
      </c>
      <c r="I179" s="477">
        <f t="shared" si="17"/>
        <v>0</v>
      </c>
      <c r="J179" s="477">
        <f t="shared" si="18"/>
        <v>0</v>
      </c>
      <c r="K179" s="477">
        <f t="shared" si="19"/>
        <v>0</v>
      </c>
      <c r="L179" s="477">
        <f t="shared" si="20"/>
        <v>0</v>
      </c>
      <c r="M179" s="291"/>
    </row>
    <row r="180" spans="1:13" outlineLevel="1">
      <c r="A180" s="291"/>
      <c r="B180" s="291"/>
      <c r="C180" s="291"/>
      <c r="D180" s="291"/>
      <c r="E180" s="292"/>
      <c r="F180" s="477">
        <f t="shared" si="14"/>
        <v>0</v>
      </c>
      <c r="G180" s="477">
        <f t="shared" si="15"/>
        <v>0</v>
      </c>
      <c r="H180" s="477">
        <f t="shared" si="16"/>
        <v>0</v>
      </c>
      <c r="I180" s="477">
        <f t="shared" si="17"/>
        <v>0</v>
      </c>
      <c r="J180" s="477">
        <f t="shared" si="18"/>
        <v>0</v>
      </c>
      <c r="K180" s="477">
        <f t="shared" si="19"/>
        <v>0</v>
      </c>
      <c r="L180" s="477">
        <f t="shared" si="20"/>
        <v>0</v>
      </c>
      <c r="M180" s="291"/>
    </row>
    <row r="181" spans="1:13" outlineLevel="1">
      <c r="A181" s="291"/>
      <c r="B181" s="291"/>
      <c r="C181" s="291"/>
      <c r="D181" s="291"/>
      <c r="E181" s="292"/>
      <c r="F181" s="477">
        <f t="shared" si="14"/>
        <v>0</v>
      </c>
      <c r="G181" s="477">
        <f t="shared" si="15"/>
        <v>0</v>
      </c>
      <c r="H181" s="477">
        <f t="shared" si="16"/>
        <v>0</v>
      </c>
      <c r="I181" s="477">
        <f t="shared" si="17"/>
        <v>0</v>
      </c>
      <c r="J181" s="477">
        <f t="shared" si="18"/>
        <v>0</v>
      </c>
      <c r="K181" s="477">
        <f t="shared" si="19"/>
        <v>0</v>
      </c>
      <c r="L181" s="477">
        <f t="shared" si="20"/>
        <v>0</v>
      </c>
      <c r="M181" s="291"/>
    </row>
    <row r="182" spans="1:13" outlineLevel="1">
      <c r="A182" s="291"/>
      <c r="B182" s="291"/>
      <c r="C182" s="291"/>
      <c r="D182" s="291"/>
      <c r="E182" s="292"/>
      <c r="F182" s="477">
        <f t="shared" si="14"/>
        <v>0</v>
      </c>
      <c r="G182" s="477">
        <f t="shared" si="15"/>
        <v>0</v>
      </c>
      <c r="H182" s="477">
        <f t="shared" si="16"/>
        <v>0</v>
      </c>
      <c r="I182" s="477">
        <f t="shared" si="17"/>
        <v>0</v>
      </c>
      <c r="J182" s="477">
        <f t="shared" si="18"/>
        <v>0</v>
      </c>
      <c r="K182" s="477">
        <f t="shared" si="19"/>
        <v>0</v>
      </c>
      <c r="L182" s="477">
        <f t="shared" si="20"/>
        <v>0</v>
      </c>
      <c r="M182" s="291"/>
    </row>
    <row r="183" spans="1:13" outlineLevel="1">
      <c r="A183" s="291"/>
      <c r="B183" s="291"/>
      <c r="C183" s="291"/>
      <c r="D183" s="291"/>
      <c r="E183" s="292"/>
      <c r="F183" s="477">
        <f t="shared" si="14"/>
        <v>0</v>
      </c>
      <c r="G183" s="477">
        <f t="shared" si="15"/>
        <v>0</v>
      </c>
      <c r="H183" s="477">
        <f t="shared" si="16"/>
        <v>0</v>
      </c>
      <c r="I183" s="477">
        <f t="shared" si="17"/>
        <v>0</v>
      </c>
      <c r="J183" s="477">
        <f t="shared" si="18"/>
        <v>0</v>
      </c>
      <c r="K183" s="477">
        <f t="shared" si="19"/>
        <v>0</v>
      </c>
      <c r="L183" s="477">
        <f t="shared" si="20"/>
        <v>0</v>
      </c>
      <c r="M183" s="291"/>
    </row>
    <row r="184" spans="1:13" outlineLevel="1">
      <c r="A184" s="291"/>
      <c r="B184" s="291"/>
      <c r="C184" s="291"/>
      <c r="D184" s="291"/>
      <c r="E184" s="292"/>
      <c r="F184" s="477">
        <f t="shared" si="14"/>
        <v>0</v>
      </c>
      <c r="G184" s="477">
        <f t="shared" si="15"/>
        <v>0</v>
      </c>
      <c r="H184" s="477">
        <f t="shared" si="16"/>
        <v>0</v>
      </c>
      <c r="I184" s="477">
        <f t="shared" si="17"/>
        <v>0</v>
      </c>
      <c r="J184" s="477">
        <f t="shared" si="18"/>
        <v>0</v>
      </c>
      <c r="K184" s="477">
        <f t="shared" si="19"/>
        <v>0</v>
      </c>
      <c r="L184" s="477">
        <f t="shared" si="20"/>
        <v>0</v>
      </c>
      <c r="M184" s="291"/>
    </row>
    <row r="185" spans="1:13" outlineLevel="1">
      <c r="A185" s="291"/>
      <c r="B185" s="291"/>
      <c r="C185" s="291"/>
      <c r="D185" s="291"/>
      <c r="E185" s="292"/>
      <c r="F185" s="477">
        <f t="shared" si="14"/>
        <v>0</v>
      </c>
      <c r="G185" s="477">
        <f t="shared" si="15"/>
        <v>0</v>
      </c>
      <c r="H185" s="477">
        <f t="shared" si="16"/>
        <v>0</v>
      </c>
      <c r="I185" s="477">
        <f t="shared" si="17"/>
        <v>0</v>
      </c>
      <c r="J185" s="477">
        <f t="shared" si="18"/>
        <v>0</v>
      </c>
      <c r="K185" s="477">
        <f t="shared" si="19"/>
        <v>0</v>
      </c>
      <c r="L185" s="477">
        <f t="shared" si="20"/>
        <v>0</v>
      </c>
      <c r="M185" s="291"/>
    </row>
    <row r="186" spans="1:13" outlineLevel="1">
      <c r="A186" s="291"/>
      <c r="B186" s="291"/>
      <c r="C186" s="291"/>
      <c r="D186" s="291"/>
      <c r="E186" s="292"/>
      <c r="F186" s="477">
        <f t="shared" si="14"/>
        <v>0</v>
      </c>
      <c r="G186" s="477">
        <f t="shared" si="15"/>
        <v>0</v>
      </c>
      <c r="H186" s="477">
        <f t="shared" si="16"/>
        <v>0</v>
      </c>
      <c r="I186" s="477">
        <f t="shared" si="17"/>
        <v>0</v>
      </c>
      <c r="J186" s="477">
        <f t="shared" si="18"/>
        <v>0</v>
      </c>
      <c r="K186" s="477">
        <f t="shared" si="19"/>
        <v>0</v>
      </c>
      <c r="L186" s="477">
        <f t="shared" si="20"/>
        <v>0</v>
      </c>
      <c r="M186" s="291"/>
    </row>
    <row r="187" spans="1:13" outlineLevel="1">
      <c r="A187" s="291"/>
      <c r="B187" s="291"/>
      <c r="C187" s="291"/>
      <c r="D187" s="291"/>
      <c r="E187" s="292"/>
      <c r="F187" s="477">
        <f t="shared" si="14"/>
        <v>0</v>
      </c>
      <c r="G187" s="477">
        <f t="shared" si="15"/>
        <v>0</v>
      </c>
      <c r="H187" s="477">
        <f t="shared" si="16"/>
        <v>0</v>
      </c>
      <c r="I187" s="477">
        <f t="shared" si="17"/>
        <v>0</v>
      </c>
      <c r="J187" s="477">
        <f t="shared" si="18"/>
        <v>0</v>
      </c>
      <c r="K187" s="477">
        <f t="shared" si="19"/>
        <v>0</v>
      </c>
      <c r="L187" s="477">
        <f t="shared" si="20"/>
        <v>0</v>
      </c>
      <c r="M187" s="291"/>
    </row>
    <row r="188" spans="1:13" outlineLevel="1">
      <c r="A188" s="291"/>
      <c r="B188" s="291"/>
      <c r="C188" s="291"/>
      <c r="D188" s="291"/>
      <c r="E188" s="292"/>
      <c r="F188" s="477">
        <f t="shared" si="14"/>
        <v>0</v>
      </c>
      <c r="G188" s="477">
        <f t="shared" si="15"/>
        <v>0</v>
      </c>
      <c r="H188" s="477">
        <f t="shared" si="16"/>
        <v>0</v>
      </c>
      <c r="I188" s="477">
        <f t="shared" si="17"/>
        <v>0</v>
      </c>
      <c r="J188" s="477">
        <f t="shared" si="18"/>
        <v>0</v>
      </c>
      <c r="K188" s="477">
        <f t="shared" si="19"/>
        <v>0</v>
      </c>
      <c r="L188" s="477">
        <f t="shared" si="20"/>
        <v>0</v>
      </c>
      <c r="M188" s="291"/>
    </row>
    <row r="189" spans="1:13" outlineLevel="1">
      <c r="A189" s="291"/>
      <c r="B189" s="291"/>
      <c r="C189" s="291"/>
      <c r="D189" s="291"/>
      <c r="E189" s="292"/>
      <c r="F189" s="477">
        <f t="shared" si="14"/>
        <v>0</v>
      </c>
      <c r="G189" s="477">
        <f t="shared" si="15"/>
        <v>0</v>
      </c>
      <c r="H189" s="477">
        <f t="shared" si="16"/>
        <v>0</v>
      </c>
      <c r="I189" s="477">
        <f t="shared" si="17"/>
        <v>0</v>
      </c>
      <c r="J189" s="477">
        <f t="shared" si="18"/>
        <v>0</v>
      </c>
      <c r="K189" s="477">
        <f t="shared" si="19"/>
        <v>0</v>
      </c>
      <c r="L189" s="477">
        <f t="shared" si="20"/>
        <v>0</v>
      </c>
      <c r="M189" s="291"/>
    </row>
    <row r="190" spans="1:13" outlineLevel="1">
      <c r="A190" s="291"/>
      <c r="B190" s="291"/>
      <c r="C190" s="291"/>
      <c r="D190" s="291"/>
      <c r="E190" s="292"/>
      <c r="F190" s="477">
        <f t="shared" si="14"/>
        <v>0</v>
      </c>
      <c r="G190" s="477">
        <f t="shared" si="15"/>
        <v>0</v>
      </c>
      <c r="H190" s="477">
        <f t="shared" si="16"/>
        <v>0</v>
      </c>
      <c r="I190" s="477">
        <f t="shared" si="17"/>
        <v>0</v>
      </c>
      <c r="J190" s="477">
        <f t="shared" si="18"/>
        <v>0</v>
      </c>
      <c r="K190" s="477">
        <f t="shared" si="19"/>
        <v>0</v>
      </c>
      <c r="L190" s="477">
        <f t="shared" si="20"/>
        <v>0</v>
      </c>
      <c r="M190" s="291"/>
    </row>
    <row r="191" spans="1:13" outlineLevel="1">
      <c r="A191" s="291"/>
      <c r="B191" s="291"/>
      <c r="C191" s="291"/>
      <c r="D191" s="291"/>
      <c r="E191" s="292"/>
      <c r="F191" s="477">
        <f t="shared" si="14"/>
        <v>0</v>
      </c>
      <c r="G191" s="477">
        <f t="shared" si="15"/>
        <v>0</v>
      </c>
      <c r="H191" s="477">
        <f t="shared" si="16"/>
        <v>0</v>
      </c>
      <c r="I191" s="477">
        <f t="shared" si="17"/>
        <v>0</v>
      </c>
      <c r="J191" s="477">
        <f t="shared" si="18"/>
        <v>0</v>
      </c>
      <c r="K191" s="477">
        <f t="shared" si="19"/>
        <v>0</v>
      </c>
      <c r="L191" s="477">
        <f t="shared" si="20"/>
        <v>0</v>
      </c>
      <c r="M191" s="291"/>
    </row>
    <row r="192" spans="1:13" outlineLevel="1">
      <c r="A192" s="291"/>
      <c r="B192" s="291"/>
      <c r="C192" s="291"/>
      <c r="D192" s="291"/>
      <c r="E192" s="292"/>
      <c r="F192" s="477">
        <f t="shared" si="14"/>
        <v>0</v>
      </c>
      <c r="G192" s="477">
        <f t="shared" si="15"/>
        <v>0</v>
      </c>
      <c r="H192" s="477">
        <f t="shared" si="16"/>
        <v>0</v>
      </c>
      <c r="I192" s="477">
        <f t="shared" si="17"/>
        <v>0</v>
      </c>
      <c r="J192" s="477">
        <f t="shared" si="18"/>
        <v>0</v>
      </c>
      <c r="K192" s="477">
        <f t="shared" si="19"/>
        <v>0</v>
      </c>
      <c r="L192" s="477">
        <f t="shared" si="20"/>
        <v>0</v>
      </c>
      <c r="M192" s="291"/>
    </row>
    <row r="193" spans="1:13" outlineLevel="1">
      <c r="A193" s="291"/>
      <c r="B193" s="291"/>
      <c r="C193" s="291"/>
      <c r="D193" s="291"/>
      <c r="E193" s="292"/>
      <c r="F193" s="477">
        <f t="shared" si="14"/>
        <v>0</v>
      </c>
      <c r="G193" s="477">
        <f t="shared" si="15"/>
        <v>0</v>
      </c>
      <c r="H193" s="477">
        <f t="shared" si="16"/>
        <v>0</v>
      </c>
      <c r="I193" s="477">
        <f t="shared" si="17"/>
        <v>0</v>
      </c>
      <c r="J193" s="477">
        <f t="shared" si="18"/>
        <v>0</v>
      </c>
      <c r="K193" s="477">
        <f t="shared" si="19"/>
        <v>0</v>
      </c>
      <c r="L193" s="477">
        <f t="shared" si="20"/>
        <v>0</v>
      </c>
      <c r="M193" s="291"/>
    </row>
    <row r="194" spans="1:13" outlineLevel="1">
      <c r="A194" s="291"/>
      <c r="B194" s="291"/>
      <c r="C194" s="291"/>
      <c r="D194" s="291"/>
      <c r="E194" s="292"/>
      <c r="F194" s="477">
        <f t="shared" si="14"/>
        <v>0</v>
      </c>
      <c r="G194" s="477">
        <f t="shared" si="15"/>
        <v>0</v>
      </c>
      <c r="H194" s="477">
        <f t="shared" si="16"/>
        <v>0</v>
      </c>
      <c r="I194" s="477">
        <f t="shared" si="17"/>
        <v>0</v>
      </c>
      <c r="J194" s="477">
        <f t="shared" si="18"/>
        <v>0</v>
      </c>
      <c r="K194" s="477">
        <f t="shared" si="19"/>
        <v>0</v>
      </c>
      <c r="L194" s="477">
        <f t="shared" si="20"/>
        <v>0</v>
      </c>
      <c r="M194" s="291"/>
    </row>
    <row r="195" spans="1:13" outlineLevel="1">
      <c r="A195" s="291"/>
      <c r="B195" s="291"/>
      <c r="C195" s="291"/>
      <c r="D195" s="291"/>
      <c r="E195" s="292"/>
      <c r="F195" s="477">
        <f t="shared" si="14"/>
        <v>0</v>
      </c>
      <c r="G195" s="477">
        <f t="shared" si="15"/>
        <v>0</v>
      </c>
      <c r="H195" s="477">
        <f t="shared" si="16"/>
        <v>0</v>
      </c>
      <c r="I195" s="477">
        <f t="shared" si="17"/>
        <v>0</v>
      </c>
      <c r="J195" s="477">
        <f t="shared" si="18"/>
        <v>0</v>
      </c>
      <c r="K195" s="477">
        <f t="shared" si="19"/>
        <v>0</v>
      </c>
      <c r="L195" s="477">
        <f t="shared" si="20"/>
        <v>0</v>
      </c>
      <c r="M195" s="291"/>
    </row>
    <row r="196" spans="1:13" outlineLevel="1">
      <c r="A196" s="291"/>
      <c r="B196" s="291"/>
      <c r="C196" s="291"/>
      <c r="D196" s="291"/>
      <c r="E196" s="292"/>
      <c r="F196" s="477">
        <f t="shared" si="14"/>
        <v>0</v>
      </c>
      <c r="G196" s="477">
        <f t="shared" si="15"/>
        <v>0</v>
      </c>
      <c r="H196" s="477">
        <f t="shared" si="16"/>
        <v>0</v>
      </c>
      <c r="I196" s="477">
        <f t="shared" si="17"/>
        <v>0</v>
      </c>
      <c r="J196" s="477">
        <f t="shared" si="18"/>
        <v>0</v>
      </c>
      <c r="K196" s="477">
        <f t="shared" si="19"/>
        <v>0</v>
      </c>
      <c r="L196" s="477">
        <f t="shared" si="20"/>
        <v>0</v>
      </c>
      <c r="M196" s="291"/>
    </row>
    <row r="197" spans="1:13" outlineLevel="1">
      <c r="A197" s="291"/>
      <c r="B197" s="291"/>
      <c r="C197" s="291"/>
      <c r="D197" s="291"/>
      <c r="E197" s="292"/>
      <c r="F197" s="477">
        <f t="shared" si="14"/>
        <v>0</v>
      </c>
      <c r="G197" s="477">
        <f t="shared" si="15"/>
        <v>0</v>
      </c>
      <c r="H197" s="477">
        <f t="shared" si="16"/>
        <v>0</v>
      </c>
      <c r="I197" s="477">
        <f t="shared" si="17"/>
        <v>0</v>
      </c>
      <c r="J197" s="477">
        <f t="shared" si="18"/>
        <v>0</v>
      </c>
      <c r="K197" s="477">
        <f t="shared" si="19"/>
        <v>0</v>
      </c>
      <c r="L197" s="477">
        <f t="shared" si="20"/>
        <v>0</v>
      </c>
      <c r="M197" s="291"/>
    </row>
    <row r="198" spans="1:13" outlineLevel="1">
      <c r="A198" s="291"/>
      <c r="B198" s="291"/>
      <c r="C198" s="291"/>
      <c r="D198" s="291"/>
      <c r="E198" s="292"/>
      <c r="F198" s="477">
        <f t="shared" si="14"/>
        <v>0</v>
      </c>
      <c r="G198" s="477">
        <f t="shared" si="15"/>
        <v>0</v>
      </c>
      <c r="H198" s="477">
        <f t="shared" si="16"/>
        <v>0</v>
      </c>
      <c r="I198" s="477">
        <f t="shared" si="17"/>
        <v>0</v>
      </c>
      <c r="J198" s="477">
        <f t="shared" si="18"/>
        <v>0</v>
      </c>
      <c r="K198" s="477">
        <f t="shared" si="19"/>
        <v>0</v>
      </c>
      <c r="L198" s="477">
        <f t="shared" si="20"/>
        <v>0</v>
      </c>
      <c r="M198" s="291"/>
    </row>
    <row r="199" spans="1:13" outlineLevel="1">
      <c r="A199" s="291"/>
      <c r="B199" s="291"/>
      <c r="C199" s="291"/>
      <c r="D199" s="291"/>
      <c r="E199" s="292"/>
      <c r="F199" s="477">
        <f t="shared" si="14"/>
        <v>0</v>
      </c>
      <c r="G199" s="477">
        <f t="shared" si="15"/>
        <v>0</v>
      </c>
      <c r="H199" s="477">
        <f t="shared" si="16"/>
        <v>0</v>
      </c>
      <c r="I199" s="477">
        <f t="shared" si="17"/>
        <v>0</v>
      </c>
      <c r="J199" s="477">
        <f t="shared" si="18"/>
        <v>0</v>
      </c>
      <c r="K199" s="477">
        <f t="shared" si="19"/>
        <v>0</v>
      </c>
      <c r="L199" s="477">
        <f t="shared" si="20"/>
        <v>0</v>
      </c>
      <c r="M199" s="291"/>
    </row>
    <row r="200" spans="1:13" outlineLevel="1">
      <c r="A200" s="291"/>
      <c r="B200" s="291"/>
      <c r="C200" s="291"/>
      <c r="D200" s="291"/>
      <c r="E200" s="292"/>
      <c r="F200" s="477">
        <f t="shared" ref="F200:F263" si="21">ROUND(IF(D200=$F$3,E200/12,0),2)</f>
        <v>0</v>
      </c>
      <c r="G200" s="477">
        <f t="shared" ref="G200:G263" si="22">ROUND(IF(D200=$G$3,E200/12,0),2)</f>
        <v>0</v>
      </c>
      <c r="H200" s="477">
        <f t="shared" ref="H200:H263" si="23">ROUND(IF(D200=$H$3,E200/12,0),2)</f>
        <v>0</v>
      </c>
      <c r="I200" s="477">
        <f t="shared" ref="I200:I263" si="24">ROUND(IF(D200=$I$3,E200/12,0),2)</f>
        <v>0</v>
      </c>
      <c r="J200" s="477">
        <f t="shared" ref="J200:J263" si="25">ROUND(IF(D200=$J$3,E200/12,0),2)</f>
        <v>0</v>
      </c>
      <c r="K200" s="477">
        <f t="shared" ref="K200:K263" si="26">ROUND(IF(D200=$K$3,E200/12,0),2)</f>
        <v>0</v>
      </c>
      <c r="L200" s="477">
        <f t="shared" ref="L200:L263" si="27">ROUND(IF(D200=$L$3,E200/12,0),2)</f>
        <v>0</v>
      </c>
      <c r="M200" s="291"/>
    </row>
    <row r="201" spans="1:13" outlineLevel="1">
      <c r="A201" s="291"/>
      <c r="B201" s="291"/>
      <c r="C201" s="291"/>
      <c r="D201" s="291"/>
      <c r="E201" s="292"/>
      <c r="F201" s="477">
        <f t="shared" si="21"/>
        <v>0</v>
      </c>
      <c r="G201" s="477">
        <f t="shared" si="22"/>
        <v>0</v>
      </c>
      <c r="H201" s="477">
        <f t="shared" si="23"/>
        <v>0</v>
      </c>
      <c r="I201" s="477">
        <f t="shared" si="24"/>
        <v>0</v>
      </c>
      <c r="J201" s="477">
        <f t="shared" si="25"/>
        <v>0</v>
      </c>
      <c r="K201" s="477">
        <f t="shared" si="26"/>
        <v>0</v>
      </c>
      <c r="L201" s="477">
        <f t="shared" si="27"/>
        <v>0</v>
      </c>
      <c r="M201" s="291"/>
    </row>
    <row r="202" spans="1:13" outlineLevel="1">
      <c r="A202" s="291"/>
      <c r="B202" s="291"/>
      <c r="C202" s="291"/>
      <c r="D202" s="291"/>
      <c r="E202" s="292"/>
      <c r="F202" s="477">
        <f t="shared" si="21"/>
        <v>0</v>
      </c>
      <c r="G202" s="477">
        <f t="shared" si="22"/>
        <v>0</v>
      </c>
      <c r="H202" s="477">
        <f t="shared" si="23"/>
        <v>0</v>
      </c>
      <c r="I202" s="477">
        <f t="shared" si="24"/>
        <v>0</v>
      </c>
      <c r="J202" s="477">
        <f t="shared" si="25"/>
        <v>0</v>
      </c>
      <c r="K202" s="477">
        <f t="shared" si="26"/>
        <v>0</v>
      </c>
      <c r="L202" s="477">
        <f t="shared" si="27"/>
        <v>0</v>
      </c>
      <c r="M202" s="291"/>
    </row>
    <row r="203" spans="1:13" outlineLevel="1">
      <c r="A203" s="291"/>
      <c r="B203" s="291"/>
      <c r="C203" s="291"/>
      <c r="D203" s="291"/>
      <c r="E203" s="292"/>
      <c r="F203" s="477">
        <f t="shared" si="21"/>
        <v>0</v>
      </c>
      <c r="G203" s="477">
        <f t="shared" si="22"/>
        <v>0</v>
      </c>
      <c r="H203" s="477">
        <f t="shared" si="23"/>
        <v>0</v>
      </c>
      <c r="I203" s="477">
        <f t="shared" si="24"/>
        <v>0</v>
      </c>
      <c r="J203" s="477">
        <f t="shared" si="25"/>
        <v>0</v>
      </c>
      <c r="K203" s="477">
        <f t="shared" si="26"/>
        <v>0</v>
      </c>
      <c r="L203" s="477">
        <f t="shared" si="27"/>
        <v>0</v>
      </c>
      <c r="M203" s="291"/>
    </row>
    <row r="204" spans="1:13" outlineLevel="1">
      <c r="A204" s="291"/>
      <c r="B204" s="291"/>
      <c r="C204" s="291"/>
      <c r="D204" s="291"/>
      <c r="E204" s="292"/>
      <c r="F204" s="477">
        <f t="shared" si="21"/>
        <v>0</v>
      </c>
      <c r="G204" s="477">
        <f t="shared" si="22"/>
        <v>0</v>
      </c>
      <c r="H204" s="477">
        <f t="shared" si="23"/>
        <v>0</v>
      </c>
      <c r="I204" s="477">
        <f t="shared" si="24"/>
        <v>0</v>
      </c>
      <c r="J204" s="477">
        <f t="shared" si="25"/>
        <v>0</v>
      </c>
      <c r="K204" s="477">
        <f t="shared" si="26"/>
        <v>0</v>
      </c>
      <c r="L204" s="477">
        <f t="shared" si="27"/>
        <v>0</v>
      </c>
      <c r="M204" s="291"/>
    </row>
    <row r="205" spans="1:13" outlineLevel="1">
      <c r="A205" s="291"/>
      <c r="B205" s="291"/>
      <c r="C205" s="291"/>
      <c r="D205" s="291"/>
      <c r="E205" s="292"/>
      <c r="F205" s="477">
        <f t="shared" si="21"/>
        <v>0</v>
      </c>
      <c r="G205" s="477">
        <f t="shared" si="22"/>
        <v>0</v>
      </c>
      <c r="H205" s="477">
        <f t="shared" si="23"/>
        <v>0</v>
      </c>
      <c r="I205" s="477">
        <f t="shared" si="24"/>
        <v>0</v>
      </c>
      <c r="J205" s="477">
        <f t="shared" si="25"/>
        <v>0</v>
      </c>
      <c r="K205" s="477">
        <f t="shared" si="26"/>
        <v>0</v>
      </c>
      <c r="L205" s="477">
        <f t="shared" si="27"/>
        <v>0</v>
      </c>
      <c r="M205" s="291"/>
    </row>
    <row r="206" spans="1:13" outlineLevel="1">
      <c r="A206" s="291"/>
      <c r="B206" s="291"/>
      <c r="C206" s="291"/>
      <c r="D206" s="291"/>
      <c r="E206" s="292"/>
      <c r="F206" s="477">
        <f t="shared" si="21"/>
        <v>0</v>
      </c>
      <c r="G206" s="477">
        <f t="shared" si="22"/>
        <v>0</v>
      </c>
      <c r="H206" s="477">
        <f t="shared" si="23"/>
        <v>0</v>
      </c>
      <c r="I206" s="477">
        <f t="shared" si="24"/>
        <v>0</v>
      </c>
      <c r="J206" s="477">
        <f t="shared" si="25"/>
        <v>0</v>
      </c>
      <c r="K206" s="477">
        <f t="shared" si="26"/>
        <v>0</v>
      </c>
      <c r="L206" s="477">
        <f t="shared" si="27"/>
        <v>0</v>
      </c>
      <c r="M206" s="291"/>
    </row>
    <row r="207" spans="1:13" outlineLevel="1">
      <c r="A207" s="291"/>
      <c r="B207" s="291"/>
      <c r="C207" s="291"/>
      <c r="D207" s="291"/>
      <c r="E207" s="292"/>
      <c r="F207" s="477">
        <f t="shared" si="21"/>
        <v>0</v>
      </c>
      <c r="G207" s="477">
        <f t="shared" si="22"/>
        <v>0</v>
      </c>
      <c r="H207" s="477">
        <f t="shared" si="23"/>
        <v>0</v>
      </c>
      <c r="I207" s="477">
        <f t="shared" si="24"/>
        <v>0</v>
      </c>
      <c r="J207" s="477">
        <f t="shared" si="25"/>
        <v>0</v>
      </c>
      <c r="K207" s="477">
        <f t="shared" si="26"/>
        <v>0</v>
      </c>
      <c r="L207" s="477">
        <f t="shared" si="27"/>
        <v>0</v>
      </c>
      <c r="M207" s="291"/>
    </row>
    <row r="208" spans="1:13" outlineLevel="1">
      <c r="A208" s="291"/>
      <c r="B208" s="291"/>
      <c r="C208" s="291"/>
      <c r="D208" s="291"/>
      <c r="E208" s="292"/>
      <c r="F208" s="477">
        <f t="shared" si="21"/>
        <v>0</v>
      </c>
      <c r="G208" s="477">
        <f t="shared" si="22"/>
        <v>0</v>
      </c>
      <c r="H208" s="477">
        <f t="shared" si="23"/>
        <v>0</v>
      </c>
      <c r="I208" s="477">
        <f t="shared" si="24"/>
        <v>0</v>
      </c>
      <c r="J208" s="477">
        <f t="shared" si="25"/>
        <v>0</v>
      </c>
      <c r="K208" s="477">
        <f t="shared" si="26"/>
        <v>0</v>
      </c>
      <c r="L208" s="477">
        <f t="shared" si="27"/>
        <v>0</v>
      </c>
      <c r="M208" s="291"/>
    </row>
    <row r="209" spans="1:13" outlineLevel="1">
      <c r="A209" s="291"/>
      <c r="B209" s="291"/>
      <c r="C209" s="291"/>
      <c r="D209" s="291"/>
      <c r="E209" s="292"/>
      <c r="F209" s="477">
        <f t="shared" si="21"/>
        <v>0</v>
      </c>
      <c r="G209" s="477">
        <f t="shared" si="22"/>
        <v>0</v>
      </c>
      <c r="H209" s="477">
        <f t="shared" si="23"/>
        <v>0</v>
      </c>
      <c r="I209" s="477">
        <f t="shared" si="24"/>
        <v>0</v>
      </c>
      <c r="J209" s="477">
        <f t="shared" si="25"/>
        <v>0</v>
      </c>
      <c r="K209" s="477">
        <f t="shared" si="26"/>
        <v>0</v>
      </c>
      <c r="L209" s="477">
        <f t="shared" si="27"/>
        <v>0</v>
      </c>
      <c r="M209" s="291"/>
    </row>
    <row r="210" spans="1:13" outlineLevel="1">
      <c r="A210" s="291"/>
      <c r="B210" s="291"/>
      <c r="C210" s="291"/>
      <c r="D210" s="291"/>
      <c r="E210" s="292"/>
      <c r="F210" s="477">
        <f t="shared" si="21"/>
        <v>0</v>
      </c>
      <c r="G210" s="477">
        <f t="shared" si="22"/>
        <v>0</v>
      </c>
      <c r="H210" s="477">
        <f t="shared" si="23"/>
        <v>0</v>
      </c>
      <c r="I210" s="477">
        <f t="shared" si="24"/>
        <v>0</v>
      </c>
      <c r="J210" s="477">
        <f t="shared" si="25"/>
        <v>0</v>
      </c>
      <c r="K210" s="477">
        <f t="shared" si="26"/>
        <v>0</v>
      </c>
      <c r="L210" s="477">
        <f t="shared" si="27"/>
        <v>0</v>
      </c>
      <c r="M210" s="291"/>
    </row>
    <row r="211" spans="1:13" outlineLevel="1">
      <c r="A211" s="291"/>
      <c r="B211" s="291"/>
      <c r="C211" s="291"/>
      <c r="D211" s="291"/>
      <c r="E211" s="292"/>
      <c r="F211" s="477">
        <f t="shared" si="21"/>
        <v>0</v>
      </c>
      <c r="G211" s="477">
        <f t="shared" si="22"/>
        <v>0</v>
      </c>
      <c r="H211" s="477">
        <f t="shared" si="23"/>
        <v>0</v>
      </c>
      <c r="I211" s="477">
        <f t="shared" si="24"/>
        <v>0</v>
      </c>
      <c r="J211" s="477">
        <f t="shared" si="25"/>
        <v>0</v>
      </c>
      <c r="K211" s="477">
        <f t="shared" si="26"/>
        <v>0</v>
      </c>
      <c r="L211" s="477">
        <f t="shared" si="27"/>
        <v>0</v>
      </c>
      <c r="M211" s="291"/>
    </row>
    <row r="212" spans="1:13" outlineLevel="1">
      <c r="A212" s="291"/>
      <c r="B212" s="291"/>
      <c r="C212" s="291"/>
      <c r="D212" s="291"/>
      <c r="E212" s="292"/>
      <c r="F212" s="477">
        <f t="shared" si="21"/>
        <v>0</v>
      </c>
      <c r="G212" s="477">
        <f t="shared" si="22"/>
        <v>0</v>
      </c>
      <c r="H212" s="477">
        <f t="shared" si="23"/>
        <v>0</v>
      </c>
      <c r="I212" s="477">
        <f t="shared" si="24"/>
        <v>0</v>
      </c>
      <c r="J212" s="477">
        <f t="shared" si="25"/>
        <v>0</v>
      </c>
      <c r="K212" s="477">
        <f t="shared" si="26"/>
        <v>0</v>
      </c>
      <c r="L212" s="477">
        <f t="shared" si="27"/>
        <v>0</v>
      </c>
      <c r="M212" s="291"/>
    </row>
    <row r="213" spans="1:13" outlineLevel="1">
      <c r="A213" s="291"/>
      <c r="B213" s="291"/>
      <c r="C213" s="291"/>
      <c r="D213" s="291"/>
      <c r="E213" s="292"/>
      <c r="F213" s="477">
        <f t="shared" si="21"/>
        <v>0</v>
      </c>
      <c r="G213" s="477">
        <f t="shared" si="22"/>
        <v>0</v>
      </c>
      <c r="H213" s="477">
        <f t="shared" si="23"/>
        <v>0</v>
      </c>
      <c r="I213" s="477">
        <f t="shared" si="24"/>
        <v>0</v>
      </c>
      <c r="J213" s="477">
        <f t="shared" si="25"/>
        <v>0</v>
      </c>
      <c r="K213" s="477">
        <f t="shared" si="26"/>
        <v>0</v>
      </c>
      <c r="L213" s="477">
        <f t="shared" si="27"/>
        <v>0</v>
      </c>
      <c r="M213" s="291"/>
    </row>
    <row r="214" spans="1:13" outlineLevel="1">
      <c r="A214" s="291"/>
      <c r="B214" s="291"/>
      <c r="C214" s="291"/>
      <c r="D214" s="291"/>
      <c r="E214" s="292"/>
      <c r="F214" s="477">
        <f t="shared" si="21"/>
        <v>0</v>
      </c>
      <c r="G214" s="477">
        <f t="shared" si="22"/>
        <v>0</v>
      </c>
      <c r="H214" s="477">
        <f t="shared" si="23"/>
        <v>0</v>
      </c>
      <c r="I214" s="477">
        <f t="shared" si="24"/>
        <v>0</v>
      </c>
      <c r="J214" s="477">
        <f t="shared" si="25"/>
        <v>0</v>
      </c>
      <c r="K214" s="477">
        <f t="shared" si="26"/>
        <v>0</v>
      </c>
      <c r="L214" s="477">
        <f t="shared" si="27"/>
        <v>0</v>
      </c>
      <c r="M214" s="291"/>
    </row>
    <row r="215" spans="1:13" outlineLevel="1">
      <c r="A215" s="291"/>
      <c r="B215" s="291"/>
      <c r="C215" s="291"/>
      <c r="D215" s="291"/>
      <c r="E215" s="292"/>
      <c r="F215" s="477">
        <f t="shared" si="21"/>
        <v>0</v>
      </c>
      <c r="G215" s="477">
        <f t="shared" si="22"/>
        <v>0</v>
      </c>
      <c r="H215" s="477">
        <f t="shared" si="23"/>
        <v>0</v>
      </c>
      <c r="I215" s="477">
        <f t="shared" si="24"/>
        <v>0</v>
      </c>
      <c r="J215" s="477">
        <f t="shared" si="25"/>
        <v>0</v>
      </c>
      <c r="K215" s="477">
        <f t="shared" si="26"/>
        <v>0</v>
      </c>
      <c r="L215" s="477">
        <f t="shared" si="27"/>
        <v>0</v>
      </c>
      <c r="M215" s="291"/>
    </row>
    <row r="216" spans="1:13" outlineLevel="1">
      <c r="A216" s="291"/>
      <c r="B216" s="291"/>
      <c r="C216" s="291"/>
      <c r="D216" s="291"/>
      <c r="E216" s="292"/>
      <c r="F216" s="477">
        <f t="shared" si="21"/>
        <v>0</v>
      </c>
      <c r="G216" s="477">
        <f t="shared" si="22"/>
        <v>0</v>
      </c>
      <c r="H216" s="477">
        <f t="shared" si="23"/>
        <v>0</v>
      </c>
      <c r="I216" s="477">
        <f t="shared" si="24"/>
        <v>0</v>
      </c>
      <c r="J216" s="477">
        <f t="shared" si="25"/>
        <v>0</v>
      </c>
      <c r="K216" s="477">
        <f t="shared" si="26"/>
        <v>0</v>
      </c>
      <c r="L216" s="477">
        <f t="shared" si="27"/>
        <v>0</v>
      </c>
      <c r="M216" s="291"/>
    </row>
    <row r="217" spans="1:13" outlineLevel="1">
      <c r="A217" s="291"/>
      <c r="B217" s="291"/>
      <c r="C217" s="291"/>
      <c r="D217" s="291"/>
      <c r="E217" s="292"/>
      <c r="F217" s="477">
        <f t="shared" si="21"/>
        <v>0</v>
      </c>
      <c r="G217" s="477">
        <f t="shared" si="22"/>
        <v>0</v>
      </c>
      <c r="H217" s="477">
        <f t="shared" si="23"/>
        <v>0</v>
      </c>
      <c r="I217" s="477">
        <f t="shared" si="24"/>
        <v>0</v>
      </c>
      <c r="J217" s="477">
        <f t="shared" si="25"/>
        <v>0</v>
      </c>
      <c r="K217" s="477">
        <f t="shared" si="26"/>
        <v>0</v>
      </c>
      <c r="L217" s="477">
        <f t="shared" si="27"/>
        <v>0</v>
      </c>
      <c r="M217" s="291"/>
    </row>
    <row r="218" spans="1:13" outlineLevel="1">
      <c r="A218" s="291"/>
      <c r="B218" s="291"/>
      <c r="C218" s="291"/>
      <c r="D218" s="291"/>
      <c r="E218" s="292"/>
      <c r="F218" s="477">
        <f t="shared" si="21"/>
        <v>0</v>
      </c>
      <c r="G218" s="477">
        <f t="shared" si="22"/>
        <v>0</v>
      </c>
      <c r="H218" s="477">
        <f t="shared" si="23"/>
        <v>0</v>
      </c>
      <c r="I218" s="477">
        <f t="shared" si="24"/>
        <v>0</v>
      </c>
      <c r="J218" s="477">
        <f t="shared" si="25"/>
        <v>0</v>
      </c>
      <c r="K218" s="477">
        <f t="shared" si="26"/>
        <v>0</v>
      </c>
      <c r="L218" s="477">
        <f t="shared" si="27"/>
        <v>0</v>
      </c>
      <c r="M218" s="291"/>
    </row>
    <row r="219" spans="1:13" outlineLevel="1">
      <c r="A219" s="291"/>
      <c r="B219" s="291"/>
      <c r="C219" s="291"/>
      <c r="D219" s="291"/>
      <c r="E219" s="292"/>
      <c r="F219" s="477">
        <f t="shared" si="21"/>
        <v>0</v>
      </c>
      <c r="G219" s="477">
        <f t="shared" si="22"/>
        <v>0</v>
      </c>
      <c r="H219" s="477">
        <f t="shared" si="23"/>
        <v>0</v>
      </c>
      <c r="I219" s="477">
        <f t="shared" si="24"/>
        <v>0</v>
      </c>
      <c r="J219" s="477">
        <f t="shared" si="25"/>
        <v>0</v>
      </c>
      <c r="K219" s="477">
        <f t="shared" si="26"/>
        <v>0</v>
      </c>
      <c r="L219" s="477">
        <f t="shared" si="27"/>
        <v>0</v>
      </c>
      <c r="M219" s="291"/>
    </row>
    <row r="220" spans="1:13" outlineLevel="1">
      <c r="A220" s="291"/>
      <c r="B220" s="291"/>
      <c r="C220" s="291"/>
      <c r="D220" s="291"/>
      <c r="E220" s="292"/>
      <c r="F220" s="477">
        <f t="shared" si="21"/>
        <v>0</v>
      </c>
      <c r="G220" s="477">
        <f t="shared" si="22"/>
        <v>0</v>
      </c>
      <c r="H220" s="477">
        <f t="shared" si="23"/>
        <v>0</v>
      </c>
      <c r="I220" s="477">
        <f t="shared" si="24"/>
        <v>0</v>
      </c>
      <c r="J220" s="477">
        <f t="shared" si="25"/>
        <v>0</v>
      </c>
      <c r="K220" s="477">
        <f t="shared" si="26"/>
        <v>0</v>
      </c>
      <c r="L220" s="477">
        <f t="shared" si="27"/>
        <v>0</v>
      </c>
      <c r="M220" s="291"/>
    </row>
    <row r="221" spans="1:13" outlineLevel="1">
      <c r="A221" s="291"/>
      <c r="B221" s="291"/>
      <c r="C221" s="291"/>
      <c r="D221" s="291"/>
      <c r="E221" s="292"/>
      <c r="F221" s="477">
        <f t="shared" si="21"/>
        <v>0</v>
      </c>
      <c r="G221" s="477">
        <f t="shared" si="22"/>
        <v>0</v>
      </c>
      <c r="H221" s="477">
        <f t="shared" si="23"/>
        <v>0</v>
      </c>
      <c r="I221" s="477">
        <f t="shared" si="24"/>
        <v>0</v>
      </c>
      <c r="J221" s="477">
        <f t="shared" si="25"/>
        <v>0</v>
      </c>
      <c r="K221" s="477">
        <f t="shared" si="26"/>
        <v>0</v>
      </c>
      <c r="L221" s="477">
        <f t="shared" si="27"/>
        <v>0</v>
      </c>
      <c r="M221" s="291"/>
    </row>
    <row r="222" spans="1:13" outlineLevel="1">
      <c r="A222" s="291"/>
      <c r="B222" s="291"/>
      <c r="C222" s="291"/>
      <c r="D222" s="291"/>
      <c r="E222" s="292"/>
      <c r="F222" s="477">
        <f t="shared" si="21"/>
        <v>0</v>
      </c>
      <c r="G222" s="477">
        <f t="shared" si="22"/>
        <v>0</v>
      </c>
      <c r="H222" s="477">
        <f t="shared" si="23"/>
        <v>0</v>
      </c>
      <c r="I222" s="477">
        <f t="shared" si="24"/>
        <v>0</v>
      </c>
      <c r="J222" s="477">
        <f t="shared" si="25"/>
        <v>0</v>
      </c>
      <c r="K222" s="477">
        <f t="shared" si="26"/>
        <v>0</v>
      </c>
      <c r="L222" s="477">
        <f t="shared" si="27"/>
        <v>0</v>
      </c>
      <c r="M222" s="291"/>
    </row>
    <row r="223" spans="1:13" outlineLevel="1">
      <c r="A223" s="291"/>
      <c r="B223" s="291"/>
      <c r="C223" s="291"/>
      <c r="D223" s="291"/>
      <c r="E223" s="292"/>
      <c r="F223" s="477">
        <f t="shared" si="21"/>
        <v>0</v>
      </c>
      <c r="G223" s="477">
        <f t="shared" si="22"/>
        <v>0</v>
      </c>
      <c r="H223" s="477">
        <f t="shared" si="23"/>
        <v>0</v>
      </c>
      <c r="I223" s="477">
        <f t="shared" si="24"/>
        <v>0</v>
      </c>
      <c r="J223" s="477">
        <f t="shared" si="25"/>
        <v>0</v>
      </c>
      <c r="K223" s="477">
        <f t="shared" si="26"/>
        <v>0</v>
      </c>
      <c r="L223" s="477">
        <f t="shared" si="27"/>
        <v>0</v>
      </c>
      <c r="M223" s="291"/>
    </row>
    <row r="224" spans="1:13" outlineLevel="1">
      <c r="A224" s="291"/>
      <c r="B224" s="291"/>
      <c r="C224" s="291"/>
      <c r="D224" s="291"/>
      <c r="E224" s="292"/>
      <c r="F224" s="477">
        <f t="shared" si="21"/>
        <v>0</v>
      </c>
      <c r="G224" s="477">
        <f t="shared" si="22"/>
        <v>0</v>
      </c>
      <c r="H224" s="477">
        <f t="shared" si="23"/>
        <v>0</v>
      </c>
      <c r="I224" s="477">
        <f t="shared" si="24"/>
        <v>0</v>
      </c>
      <c r="J224" s="477">
        <f t="shared" si="25"/>
        <v>0</v>
      </c>
      <c r="K224" s="477">
        <f t="shared" si="26"/>
        <v>0</v>
      </c>
      <c r="L224" s="477">
        <f t="shared" si="27"/>
        <v>0</v>
      </c>
      <c r="M224" s="291"/>
    </row>
    <row r="225" spans="1:13" outlineLevel="1">
      <c r="A225" s="291"/>
      <c r="B225" s="291"/>
      <c r="C225" s="291"/>
      <c r="D225" s="291"/>
      <c r="E225" s="292"/>
      <c r="F225" s="477">
        <f t="shared" si="21"/>
        <v>0</v>
      </c>
      <c r="G225" s="477">
        <f t="shared" si="22"/>
        <v>0</v>
      </c>
      <c r="H225" s="477">
        <f t="shared" si="23"/>
        <v>0</v>
      </c>
      <c r="I225" s="477">
        <f t="shared" si="24"/>
        <v>0</v>
      </c>
      <c r="J225" s="477">
        <f t="shared" si="25"/>
        <v>0</v>
      </c>
      <c r="K225" s="477">
        <f t="shared" si="26"/>
        <v>0</v>
      </c>
      <c r="L225" s="477">
        <f t="shared" si="27"/>
        <v>0</v>
      </c>
      <c r="M225" s="291"/>
    </row>
    <row r="226" spans="1:13" outlineLevel="1">
      <c r="A226" s="291"/>
      <c r="B226" s="291"/>
      <c r="C226" s="291"/>
      <c r="D226" s="291"/>
      <c r="E226" s="292"/>
      <c r="F226" s="477">
        <f t="shared" si="21"/>
        <v>0</v>
      </c>
      <c r="G226" s="477">
        <f t="shared" si="22"/>
        <v>0</v>
      </c>
      <c r="H226" s="477">
        <f t="shared" si="23"/>
        <v>0</v>
      </c>
      <c r="I226" s="477">
        <f t="shared" si="24"/>
        <v>0</v>
      </c>
      <c r="J226" s="477">
        <f t="shared" si="25"/>
        <v>0</v>
      </c>
      <c r="K226" s="477">
        <f t="shared" si="26"/>
        <v>0</v>
      </c>
      <c r="L226" s="477">
        <f t="shared" si="27"/>
        <v>0</v>
      </c>
      <c r="M226" s="291"/>
    </row>
    <row r="227" spans="1:13" outlineLevel="1">
      <c r="A227" s="291"/>
      <c r="B227" s="291"/>
      <c r="C227" s="291"/>
      <c r="D227" s="291"/>
      <c r="E227" s="292"/>
      <c r="F227" s="477">
        <f t="shared" si="21"/>
        <v>0</v>
      </c>
      <c r="G227" s="477">
        <f t="shared" si="22"/>
        <v>0</v>
      </c>
      <c r="H227" s="477">
        <f t="shared" si="23"/>
        <v>0</v>
      </c>
      <c r="I227" s="477">
        <f t="shared" si="24"/>
        <v>0</v>
      </c>
      <c r="J227" s="477">
        <f t="shared" si="25"/>
        <v>0</v>
      </c>
      <c r="K227" s="477">
        <f t="shared" si="26"/>
        <v>0</v>
      </c>
      <c r="L227" s="477">
        <f t="shared" si="27"/>
        <v>0</v>
      </c>
      <c r="M227" s="291"/>
    </row>
    <row r="228" spans="1:13" outlineLevel="1">
      <c r="A228" s="291"/>
      <c r="B228" s="291"/>
      <c r="C228" s="291"/>
      <c r="D228" s="291"/>
      <c r="E228" s="292"/>
      <c r="F228" s="477">
        <f t="shared" si="21"/>
        <v>0</v>
      </c>
      <c r="G228" s="477">
        <f t="shared" si="22"/>
        <v>0</v>
      </c>
      <c r="H228" s="477">
        <f t="shared" si="23"/>
        <v>0</v>
      </c>
      <c r="I228" s="477">
        <f t="shared" si="24"/>
        <v>0</v>
      </c>
      <c r="J228" s="477">
        <f t="shared" si="25"/>
        <v>0</v>
      </c>
      <c r="K228" s="477">
        <f t="shared" si="26"/>
        <v>0</v>
      </c>
      <c r="L228" s="477">
        <f t="shared" si="27"/>
        <v>0</v>
      </c>
      <c r="M228" s="291"/>
    </row>
    <row r="229" spans="1:13" outlineLevel="1">
      <c r="A229" s="291"/>
      <c r="B229" s="291"/>
      <c r="C229" s="291"/>
      <c r="D229" s="291"/>
      <c r="E229" s="292"/>
      <c r="F229" s="477">
        <f t="shared" si="21"/>
        <v>0</v>
      </c>
      <c r="G229" s="477">
        <f t="shared" si="22"/>
        <v>0</v>
      </c>
      <c r="H229" s="477">
        <f t="shared" si="23"/>
        <v>0</v>
      </c>
      <c r="I229" s="477">
        <f t="shared" si="24"/>
        <v>0</v>
      </c>
      <c r="J229" s="477">
        <f t="shared" si="25"/>
        <v>0</v>
      </c>
      <c r="K229" s="477">
        <f t="shared" si="26"/>
        <v>0</v>
      </c>
      <c r="L229" s="477">
        <f t="shared" si="27"/>
        <v>0</v>
      </c>
      <c r="M229" s="291"/>
    </row>
    <row r="230" spans="1:13" outlineLevel="1">
      <c r="A230" s="291"/>
      <c r="B230" s="291"/>
      <c r="C230" s="291"/>
      <c r="D230" s="291"/>
      <c r="E230" s="292"/>
      <c r="F230" s="477">
        <f t="shared" si="21"/>
        <v>0</v>
      </c>
      <c r="G230" s="477">
        <f t="shared" si="22"/>
        <v>0</v>
      </c>
      <c r="H230" s="477">
        <f t="shared" si="23"/>
        <v>0</v>
      </c>
      <c r="I230" s="477">
        <f t="shared" si="24"/>
        <v>0</v>
      </c>
      <c r="J230" s="477">
        <f t="shared" si="25"/>
        <v>0</v>
      </c>
      <c r="K230" s="477">
        <f t="shared" si="26"/>
        <v>0</v>
      </c>
      <c r="L230" s="477">
        <f t="shared" si="27"/>
        <v>0</v>
      </c>
      <c r="M230" s="291"/>
    </row>
    <row r="231" spans="1:13" outlineLevel="1">
      <c r="A231" s="291"/>
      <c r="B231" s="291"/>
      <c r="C231" s="291"/>
      <c r="D231" s="291"/>
      <c r="E231" s="292"/>
      <c r="F231" s="477">
        <f t="shared" si="21"/>
        <v>0</v>
      </c>
      <c r="G231" s="477">
        <f t="shared" si="22"/>
        <v>0</v>
      </c>
      <c r="H231" s="477">
        <f t="shared" si="23"/>
        <v>0</v>
      </c>
      <c r="I231" s="477">
        <f t="shared" si="24"/>
        <v>0</v>
      </c>
      <c r="J231" s="477">
        <f t="shared" si="25"/>
        <v>0</v>
      </c>
      <c r="K231" s="477">
        <f t="shared" si="26"/>
        <v>0</v>
      </c>
      <c r="L231" s="477">
        <f t="shared" si="27"/>
        <v>0</v>
      </c>
      <c r="M231" s="291"/>
    </row>
    <row r="232" spans="1:13" outlineLevel="1">
      <c r="A232" s="291"/>
      <c r="B232" s="291"/>
      <c r="C232" s="291"/>
      <c r="D232" s="291"/>
      <c r="E232" s="292"/>
      <c r="F232" s="477">
        <f t="shared" si="21"/>
        <v>0</v>
      </c>
      <c r="G232" s="477">
        <f t="shared" si="22"/>
        <v>0</v>
      </c>
      <c r="H232" s="477">
        <f t="shared" si="23"/>
        <v>0</v>
      </c>
      <c r="I232" s="477">
        <f t="shared" si="24"/>
        <v>0</v>
      </c>
      <c r="J232" s="477">
        <f t="shared" si="25"/>
        <v>0</v>
      </c>
      <c r="K232" s="477">
        <f t="shared" si="26"/>
        <v>0</v>
      </c>
      <c r="L232" s="477">
        <f t="shared" si="27"/>
        <v>0</v>
      </c>
      <c r="M232" s="291"/>
    </row>
    <row r="233" spans="1:13" outlineLevel="1">
      <c r="A233" s="291"/>
      <c r="B233" s="291"/>
      <c r="C233" s="291"/>
      <c r="D233" s="291"/>
      <c r="E233" s="292"/>
      <c r="F233" s="477">
        <f t="shared" si="21"/>
        <v>0</v>
      </c>
      <c r="G233" s="477">
        <f t="shared" si="22"/>
        <v>0</v>
      </c>
      <c r="H233" s="477">
        <f t="shared" si="23"/>
        <v>0</v>
      </c>
      <c r="I233" s="477">
        <f t="shared" si="24"/>
        <v>0</v>
      </c>
      <c r="J233" s="477">
        <f t="shared" si="25"/>
        <v>0</v>
      </c>
      <c r="K233" s="477">
        <f t="shared" si="26"/>
        <v>0</v>
      </c>
      <c r="L233" s="477">
        <f t="shared" si="27"/>
        <v>0</v>
      </c>
      <c r="M233" s="291"/>
    </row>
    <row r="234" spans="1:13" outlineLevel="1">
      <c r="A234" s="291"/>
      <c r="B234" s="291"/>
      <c r="C234" s="291"/>
      <c r="D234" s="291"/>
      <c r="E234" s="292"/>
      <c r="F234" s="477">
        <f t="shared" si="21"/>
        <v>0</v>
      </c>
      <c r="G234" s="477">
        <f t="shared" si="22"/>
        <v>0</v>
      </c>
      <c r="H234" s="477">
        <f t="shared" si="23"/>
        <v>0</v>
      </c>
      <c r="I234" s="477">
        <f t="shared" si="24"/>
        <v>0</v>
      </c>
      <c r="J234" s="477">
        <f t="shared" si="25"/>
        <v>0</v>
      </c>
      <c r="K234" s="477">
        <f t="shared" si="26"/>
        <v>0</v>
      </c>
      <c r="L234" s="477">
        <f t="shared" si="27"/>
        <v>0</v>
      </c>
      <c r="M234" s="291"/>
    </row>
    <row r="235" spans="1:13" outlineLevel="1">
      <c r="A235" s="291"/>
      <c r="B235" s="291"/>
      <c r="C235" s="291"/>
      <c r="D235" s="291"/>
      <c r="E235" s="292"/>
      <c r="F235" s="477">
        <f t="shared" si="21"/>
        <v>0</v>
      </c>
      <c r="G235" s="477">
        <f t="shared" si="22"/>
        <v>0</v>
      </c>
      <c r="H235" s="477">
        <f t="shared" si="23"/>
        <v>0</v>
      </c>
      <c r="I235" s="477">
        <f t="shared" si="24"/>
        <v>0</v>
      </c>
      <c r="J235" s="477">
        <f t="shared" si="25"/>
        <v>0</v>
      </c>
      <c r="K235" s="477">
        <f t="shared" si="26"/>
        <v>0</v>
      </c>
      <c r="L235" s="477">
        <f t="shared" si="27"/>
        <v>0</v>
      </c>
      <c r="M235" s="291"/>
    </row>
    <row r="236" spans="1:13" outlineLevel="1">
      <c r="A236" s="291"/>
      <c r="B236" s="291"/>
      <c r="C236" s="291"/>
      <c r="D236" s="291"/>
      <c r="E236" s="292"/>
      <c r="F236" s="477">
        <f t="shared" si="21"/>
        <v>0</v>
      </c>
      <c r="G236" s="477">
        <f t="shared" si="22"/>
        <v>0</v>
      </c>
      <c r="H236" s="477">
        <f t="shared" si="23"/>
        <v>0</v>
      </c>
      <c r="I236" s="477">
        <f t="shared" si="24"/>
        <v>0</v>
      </c>
      <c r="J236" s="477">
        <f t="shared" si="25"/>
        <v>0</v>
      </c>
      <c r="K236" s="477">
        <f t="shared" si="26"/>
        <v>0</v>
      </c>
      <c r="L236" s="477">
        <f t="shared" si="27"/>
        <v>0</v>
      </c>
      <c r="M236" s="291"/>
    </row>
    <row r="237" spans="1:13" outlineLevel="1">
      <c r="A237" s="291"/>
      <c r="B237" s="291"/>
      <c r="C237" s="291"/>
      <c r="D237" s="291"/>
      <c r="E237" s="292"/>
      <c r="F237" s="477">
        <f t="shared" si="21"/>
        <v>0</v>
      </c>
      <c r="G237" s="477">
        <f t="shared" si="22"/>
        <v>0</v>
      </c>
      <c r="H237" s="477">
        <f t="shared" si="23"/>
        <v>0</v>
      </c>
      <c r="I237" s="477">
        <f t="shared" si="24"/>
        <v>0</v>
      </c>
      <c r="J237" s="477">
        <f t="shared" si="25"/>
        <v>0</v>
      </c>
      <c r="K237" s="477">
        <f t="shared" si="26"/>
        <v>0</v>
      </c>
      <c r="L237" s="477">
        <f t="shared" si="27"/>
        <v>0</v>
      </c>
      <c r="M237" s="291"/>
    </row>
    <row r="238" spans="1:13" outlineLevel="1">
      <c r="A238" s="291"/>
      <c r="B238" s="291"/>
      <c r="C238" s="291"/>
      <c r="D238" s="291"/>
      <c r="E238" s="292"/>
      <c r="F238" s="477">
        <f t="shared" si="21"/>
        <v>0</v>
      </c>
      <c r="G238" s="477">
        <f t="shared" si="22"/>
        <v>0</v>
      </c>
      <c r="H238" s="477">
        <f t="shared" si="23"/>
        <v>0</v>
      </c>
      <c r="I238" s="477">
        <f t="shared" si="24"/>
        <v>0</v>
      </c>
      <c r="J238" s="477">
        <f t="shared" si="25"/>
        <v>0</v>
      </c>
      <c r="K238" s="477">
        <f t="shared" si="26"/>
        <v>0</v>
      </c>
      <c r="L238" s="477">
        <f t="shared" si="27"/>
        <v>0</v>
      </c>
      <c r="M238" s="291"/>
    </row>
    <row r="239" spans="1:13" outlineLevel="1">
      <c r="A239" s="291"/>
      <c r="B239" s="291"/>
      <c r="C239" s="291"/>
      <c r="D239" s="291"/>
      <c r="E239" s="292"/>
      <c r="F239" s="477">
        <f t="shared" si="21"/>
        <v>0</v>
      </c>
      <c r="G239" s="477">
        <f t="shared" si="22"/>
        <v>0</v>
      </c>
      <c r="H239" s="477">
        <f t="shared" si="23"/>
        <v>0</v>
      </c>
      <c r="I239" s="477">
        <f t="shared" si="24"/>
        <v>0</v>
      </c>
      <c r="J239" s="477">
        <f t="shared" si="25"/>
        <v>0</v>
      </c>
      <c r="K239" s="477">
        <f t="shared" si="26"/>
        <v>0</v>
      </c>
      <c r="L239" s="477">
        <f t="shared" si="27"/>
        <v>0</v>
      </c>
      <c r="M239" s="291"/>
    </row>
    <row r="240" spans="1:13" outlineLevel="1">
      <c r="A240" s="291"/>
      <c r="B240" s="291"/>
      <c r="C240" s="291"/>
      <c r="D240" s="291"/>
      <c r="E240" s="292"/>
      <c r="F240" s="477">
        <f t="shared" si="21"/>
        <v>0</v>
      </c>
      <c r="G240" s="477">
        <f t="shared" si="22"/>
        <v>0</v>
      </c>
      <c r="H240" s="477">
        <f t="shared" si="23"/>
        <v>0</v>
      </c>
      <c r="I240" s="477">
        <f t="shared" si="24"/>
        <v>0</v>
      </c>
      <c r="J240" s="477">
        <f t="shared" si="25"/>
        <v>0</v>
      </c>
      <c r="K240" s="477">
        <f t="shared" si="26"/>
        <v>0</v>
      </c>
      <c r="L240" s="477">
        <f t="shared" si="27"/>
        <v>0</v>
      </c>
      <c r="M240" s="291"/>
    </row>
    <row r="241" spans="1:13" outlineLevel="1">
      <c r="A241" s="291"/>
      <c r="B241" s="291"/>
      <c r="C241" s="291"/>
      <c r="D241" s="291"/>
      <c r="E241" s="292"/>
      <c r="F241" s="477">
        <f t="shared" si="21"/>
        <v>0</v>
      </c>
      <c r="G241" s="477">
        <f t="shared" si="22"/>
        <v>0</v>
      </c>
      <c r="H241" s="477">
        <f t="shared" si="23"/>
        <v>0</v>
      </c>
      <c r="I241" s="477">
        <f t="shared" si="24"/>
        <v>0</v>
      </c>
      <c r="J241" s="477">
        <f t="shared" si="25"/>
        <v>0</v>
      </c>
      <c r="K241" s="477">
        <f t="shared" si="26"/>
        <v>0</v>
      </c>
      <c r="L241" s="477">
        <f t="shared" si="27"/>
        <v>0</v>
      </c>
      <c r="M241" s="291"/>
    </row>
    <row r="242" spans="1:13" outlineLevel="1">
      <c r="A242" s="291"/>
      <c r="B242" s="291"/>
      <c r="C242" s="291"/>
      <c r="D242" s="291"/>
      <c r="E242" s="292"/>
      <c r="F242" s="477">
        <f t="shared" si="21"/>
        <v>0</v>
      </c>
      <c r="G242" s="477">
        <f t="shared" si="22"/>
        <v>0</v>
      </c>
      <c r="H242" s="477">
        <f t="shared" si="23"/>
        <v>0</v>
      </c>
      <c r="I242" s="477">
        <f t="shared" si="24"/>
        <v>0</v>
      </c>
      <c r="J242" s="477">
        <f t="shared" si="25"/>
        <v>0</v>
      </c>
      <c r="K242" s="477">
        <f t="shared" si="26"/>
        <v>0</v>
      </c>
      <c r="L242" s="477">
        <f t="shared" si="27"/>
        <v>0</v>
      </c>
      <c r="M242" s="291"/>
    </row>
    <row r="243" spans="1:13" outlineLevel="1">
      <c r="A243" s="291"/>
      <c r="B243" s="291"/>
      <c r="C243" s="291"/>
      <c r="D243" s="291"/>
      <c r="E243" s="292"/>
      <c r="F243" s="477">
        <f t="shared" si="21"/>
        <v>0</v>
      </c>
      <c r="G243" s="477">
        <f t="shared" si="22"/>
        <v>0</v>
      </c>
      <c r="H243" s="477">
        <f t="shared" si="23"/>
        <v>0</v>
      </c>
      <c r="I243" s="477">
        <f t="shared" si="24"/>
        <v>0</v>
      </c>
      <c r="J243" s="477">
        <f t="shared" si="25"/>
        <v>0</v>
      </c>
      <c r="K243" s="477">
        <f t="shared" si="26"/>
        <v>0</v>
      </c>
      <c r="L243" s="477">
        <f t="shared" si="27"/>
        <v>0</v>
      </c>
      <c r="M243" s="291"/>
    </row>
    <row r="244" spans="1:13" outlineLevel="1">
      <c r="A244" s="291"/>
      <c r="B244" s="291"/>
      <c r="C244" s="291"/>
      <c r="D244" s="291"/>
      <c r="E244" s="292"/>
      <c r="F244" s="477">
        <f t="shared" si="21"/>
        <v>0</v>
      </c>
      <c r="G244" s="477">
        <f t="shared" si="22"/>
        <v>0</v>
      </c>
      <c r="H244" s="477">
        <f t="shared" si="23"/>
        <v>0</v>
      </c>
      <c r="I244" s="477">
        <f t="shared" si="24"/>
        <v>0</v>
      </c>
      <c r="J244" s="477">
        <f t="shared" si="25"/>
        <v>0</v>
      </c>
      <c r="K244" s="477">
        <f t="shared" si="26"/>
        <v>0</v>
      </c>
      <c r="L244" s="477">
        <f t="shared" si="27"/>
        <v>0</v>
      </c>
      <c r="M244" s="291"/>
    </row>
    <row r="245" spans="1:13" outlineLevel="1">
      <c r="A245" s="291"/>
      <c r="B245" s="291"/>
      <c r="C245" s="291"/>
      <c r="D245" s="291"/>
      <c r="E245" s="292"/>
      <c r="F245" s="477">
        <f t="shared" si="21"/>
        <v>0</v>
      </c>
      <c r="G245" s="477">
        <f t="shared" si="22"/>
        <v>0</v>
      </c>
      <c r="H245" s="477">
        <f t="shared" si="23"/>
        <v>0</v>
      </c>
      <c r="I245" s="477">
        <f t="shared" si="24"/>
        <v>0</v>
      </c>
      <c r="J245" s="477">
        <f t="shared" si="25"/>
        <v>0</v>
      </c>
      <c r="K245" s="477">
        <f t="shared" si="26"/>
        <v>0</v>
      </c>
      <c r="L245" s="477">
        <f t="shared" si="27"/>
        <v>0</v>
      </c>
      <c r="M245" s="291"/>
    </row>
    <row r="246" spans="1:13" outlineLevel="1">
      <c r="A246" s="291"/>
      <c r="B246" s="291"/>
      <c r="C246" s="291"/>
      <c r="D246" s="291"/>
      <c r="E246" s="292"/>
      <c r="F246" s="477">
        <f t="shared" si="21"/>
        <v>0</v>
      </c>
      <c r="G246" s="477">
        <f t="shared" si="22"/>
        <v>0</v>
      </c>
      <c r="H246" s="477">
        <f t="shared" si="23"/>
        <v>0</v>
      </c>
      <c r="I246" s="477">
        <f t="shared" si="24"/>
        <v>0</v>
      </c>
      <c r="J246" s="477">
        <f t="shared" si="25"/>
        <v>0</v>
      </c>
      <c r="K246" s="477">
        <f t="shared" si="26"/>
        <v>0</v>
      </c>
      <c r="L246" s="477">
        <f t="shared" si="27"/>
        <v>0</v>
      </c>
      <c r="M246" s="291"/>
    </row>
    <row r="247" spans="1:13" outlineLevel="1">
      <c r="A247" s="291"/>
      <c r="B247" s="291"/>
      <c r="C247" s="291"/>
      <c r="D247" s="291"/>
      <c r="E247" s="292"/>
      <c r="F247" s="477">
        <f t="shared" si="21"/>
        <v>0</v>
      </c>
      <c r="G247" s="477">
        <f t="shared" si="22"/>
        <v>0</v>
      </c>
      <c r="H247" s="477">
        <f t="shared" si="23"/>
        <v>0</v>
      </c>
      <c r="I247" s="477">
        <f t="shared" si="24"/>
        <v>0</v>
      </c>
      <c r="J247" s="477">
        <f t="shared" si="25"/>
        <v>0</v>
      </c>
      <c r="K247" s="477">
        <f t="shared" si="26"/>
        <v>0</v>
      </c>
      <c r="L247" s="477">
        <f t="shared" si="27"/>
        <v>0</v>
      </c>
      <c r="M247" s="291"/>
    </row>
    <row r="248" spans="1:13" outlineLevel="1">
      <c r="A248" s="291"/>
      <c r="B248" s="291"/>
      <c r="C248" s="291"/>
      <c r="D248" s="291"/>
      <c r="E248" s="292"/>
      <c r="F248" s="477">
        <f t="shared" si="21"/>
        <v>0</v>
      </c>
      <c r="G248" s="477">
        <f t="shared" si="22"/>
        <v>0</v>
      </c>
      <c r="H248" s="477">
        <f t="shared" si="23"/>
        <v>0</v>
      </c>
      <c r="I248" s="477">
        <f t="shared" si="24"/>
        <v>0</v>
      </c>
      <c r="J248" s="477">
        <f t="shared" si="25"/>
        <v>0</v>
      </c>
      <c r="K248" s="477">
        <f t="shared" si="26"/>
        <v>0</v>
      </c>
      <c r="L248" s="477">
        <f t="shared" si="27"/>
        <v>0</v>
      </c>
      <c r="M248" s="291"/>
    </row>
    <row r="249" spans="1:13" outlineLevel="1">
      <c r="A249" s="291"/>
      <c r="B249" s="291"/>
      <c r="C249" s="291"/>
      <c r="D249" s="291"/>
      <c r="E249" s="292"/>
      <c r="F249" s="477">
        <f t="shared" si="21"/>
        <v>0</v>
      </c>
      <c r="G249" s="477">
        <f t="shared" si="22"/>
        <v>0</v>
      </c>
      <c r="H249" s="477">
        <f t="shared" si="23"/>
        <v>0</v>
      </c>
      <c r="I249" s="477">
        <f t="shared" si="24"/>
        <v>0</v>
      </c>
      <c r="J249" s="477">
        <f t="shared" si="25"/>
        <v>0</v>
      </c>
      <c r="K249" s="477">
        <f t="shared" si="26"/>
        <v>0</v>
      </c>
      <c r="L249" s="477">
        <f t="shared" si="27"/>
        <v>0</v>
      </c>
      <c r="M249" s="291"/>
    </row>
    <row r="250" spans="1:13" outlineLevel="1">
      <c r="A250" s="291"/>
      <c r="B250" s="291"/>
      <c r="C250" s="291"/>
      <c r="D250" s="291"/>
      <c r="E250" s="292"/>
      <c r="F250" s="477">
        <f t="shared" si="21"/>
        <v>0</v>
      </c>
      <c r="G250" s="477">
        <f t="shared" si="22"/>
        <v>0</v>
      </c>
      <c r="H250" s="477">
        <f t="shared" si="23"/>
        <v>0</v>
      </c>
      <c r="I250" s="477">
        <f t="shared" si="24"/>
        <v>0</v>
      </c>
      <c r="J250" s="477">
        <f t="shared" si="25"/>
        <v>0</v>
      </c>
      <c r="K250" s="477">
        <f t="shared" si="26"/>
        <v>0</v>
      </c>
      <c r="L250" s="477">
        <f t="shared" si="27"/>
        <v>0</v>
      </c>
      <c r="M250" s="291"/>
    </row>
    <row r="251" spans="1:13" outlineLevel="1">
      <c r="A251" s="291"/>
      <c r="B251" s="291"/>
      <c r="C251" s="291"/>
      <c r="D251" s="291"/>
      <c r="E251" s="292"/>
      <c r="F251" s="477">
        <f t="shared" si="21"/>
        <v>0</v>
      </c>
      <c r="G251" s="477">
        <f t="shared" si="22"/>
        <v>0</v>
      </c>
      <c r="H251" s="477">
        <f t="shared" si="23"/>
        <v>0</v>
      </c>
      <c r="I251" s="477">
        <f t="shared" si="24"/>
        <v>0</v>
      </c>
      <c r="J251" s="477">
        <f t="shared" si="25"/>
        <v>0</v>
      </c>
      <c r="K251" s="477">
        <f t="shared" si="26"/>
        <v>0</v>
      </c>
      <c r="L251" s="477">
        <f t="shared" si="27"/>
        <v>0</v>
      </c>
      <c r="M251" s="291"/>
    </row>
    <row r="252" spans="1:13" outlineLevel="1">
      <c r="A252" s="291"/>
      <c r="B252" s="291"/>
      <c r="C252" s="291"/>
      <c r="D252" s="291"/>
      <c r="E252" s="292"/>
      <c r="F252" s="477">
        <f t="shared" si="21"/>
        <v>0</v>
      </c>
      <c r="G252" s="477">
        <f t="shared" si="22"/>
        <v>0</v>
      </c>
      <c r="H252" s="477">
        <f t="shared" si="23"/>
        <v>0</v>
      </c>
      <c r="I252" s="477">
        <f t="shared" si="24"/>
        <v>0</v>
      </c>
      <c r="J252" s="477">
        <f t="shared" si="25"/>
        <v>0</v>
      </c>
      <c r="K252" s="477">
        <f t="shared" si="26"/>
        <v>0</v>
      </c>
      <c r="L252" s="477">
        <f t="shared" si="27"/>
        <v>0</v>
      </c>
      <c r="M252" s="291"/>
    </row>
    <row r="253" spans="1:13" outlineLevel="1">
      <c r="A253" s="291"/>
      <c r="B253" s="291"/>
      <c r="C253" s="291"/>
      <c r="D253" s="291"/>
      <c r="E253" s="292"/>
      <c r="F253" s="477">
        <f t="shared" si="21"/>
        <v>0</v>
      </c>
      <c r="G253" s="477">
        <f t="shared" si="22"/>
        <v>0</v>
      </c>
      <c r="H253" s="477">
        <f t="shared" si="23"/>
        <v>0</v>
      </c>
      <c r="I253" s="477">
        <f t="shared" si="24"/>
        <v>0</v>
      </c>
      <c r="J253" s="477">
        <f t="shared" si="25"/>
        <v>0</v>
      </c>
      <c r="K253" s="477">
        <f t="shared" si="26"/>
        <v>0</v>
      </c>
      <c r="L253" s="477">
        <f t="shared" si="27"/>
        <v>0</v>
      </c>
      <c r="M253" s="291"/>
    </row>
    <row r="254" spans="1:13" outlineLevel="1">
      <c r="A254" s="291"/>
      <c r="B254" s="291"/>
      <c r="C254" s="291"/>
      <c r="D254" s="291"/>
      <c r="E254" s="292"/>
      <c r="F254" s="477">
        <f t="shared" si="21"/>
        <v>0</v>
      </c>
      <c r="G254" s="477">
        <f t="shared" si="22"/>
        <v>0</v>
      </c>
      <c r="H254" s="477">
        <f t="shared" si="23"/>
        <v>0</v>
      </c>
      <c r="I254" s="477">
        <f t="shared" si="24"/>
        <v>0</v>
      </c>
      <c r="J254" s="477">
        <f t="shared" si="25"/>
        <v>0</v>
      </c>
      <c r="K254" s="477">
        <f t="shared" si="26"/>
        <v>0</v>
      </c>
      <c r="L254" s="477">
        <f t="shared" si="27"/>
        <v>0</v>
      </c>
      <c r="M254" s="291"/>
    </row>
    <row r="255" spans="1:13" outlineLevel="1">
      <c r="A255" s="291"/>
      <c r="B255" s="291"/>
      <c r="C255" s="291"/>
      <c r="D255" s="291"/>
      <c r="E255" s="292"/>
      <c r="F255" s="477">
        <f t="shared" si="21"/>
        <v>0</v>
      </c>
      <c r="G255" s="477">
        <f t="shared" si="22"/>
        <v>0</v>
      </c>
      <c r="H255" s="477">
        <f t="shared" si="23"/>
        <v>0</v>
      </c>
      <c r="I255" s="477">
        <f t="shared" si="24"/>
        <v>0</v>
      </c>
      <c r="J255" s="477">
        <f t="shared" si="25"/>
        <v>0</v>
      </c>
      <c r="K255" s="477">
        <f t="shared" si="26"/>
        <v>0</v>
      </c>
      <c r="L255" s="477">
        <f t="shared" si="27"/>
        <v>0</v>
      </c>
      <c r="M255" s="291"/>
    </row>
    <row r="256" spans="1:13" outlineLevel="1">
      <c r="A256" s="291"/>
      <c r="B256" s="291"/>
      <c r="C256" s="291"/>
      <c r="D256" s="291"/>
      <c r="E256" s="292"/>
      <c r="F256" s="477">
        <f t="shared" si="21"/>
        <v>0</v>
      </c>
      <c r="G256" s="477">
        <f t="shared" si="22"/>
        <v>0</v>
      </c>
      <c r="H256" s="477">
        <f t="shared" si="23"/>
        <v>0</v>
      </c>
      <c r="I256" s="477">
        <f t="shared" si="24"/>
        <v>0</v>
      </c>
      <c r="J256" s="477">
        <f t="shared" si="25"/>
        <v>0</v>
      </c>
      <c r="K256" s="477">
        <f t="shared" si="26"/>
        <v>0</v>
      </c>
      <c r="L256" s="477">
        <f t="shared" si="27"/>
        <v>0</v>
      </c>
      <c r="M256" s="291"/>
    </row>
    <row r="257" spans="1:13" outlineLevel="1">
      <c r="A257" s="291"/>
      <c r="B257" s="291"/>
      <c r="C257" s="291"/>
      <c r="D257" s="291"/>
      <c r="E257" s="292"/>
      <c r="F257" s="477">
        <f t="shared" si="21"/>
        <v>0</v>
      </c>
      <c r="G257" s="477">
        <f t="shared" si="22"/>
        <v>0</v>
      </c>
      <c r="H257" s="477">
        <f t="shared" si="23"/>
        <v>0</v>
      </c>
      <c r="I257" s="477">
        <f t="shared" si="24"/>
        <v>0</v>
      </c>
      <c r="J257" s="477">
        <f t="shared" si="25"/>
        <v>0</v>
      </c>
      <c r="K257" s="477">
        <f t="shared" si="26"/>
        <v>0</v>
      </c>
      <c r="L257" s="477">
        <f t="shared" si="27"/>
        <v>0</v>
      </c>
      <c r="M257" s="291"/>
    </row>
    <row r="258" spans="1:13" outlineLevel="1">
      <c r="A258" s="291"/>
      <c r="B258" s="291"/>
      <c r="C258" s="291"/>
      <c r="D258" s="291"/>
      <c r="E258" s="292"/>
      <c r="F258" s="477">
        <f t="shared" si="21"/>
        <v>0</v>
      </c>
      <c r="G258" s="477">
        <f t="shared" si="22"/>
        <v>0</v>
      </c>
      <c r="H258" s="477">
        <f t="shared" si="23"/>
        <v>0</v>
      </c>
      <c r="I258" s="477">
        <f t="shared" si="24"/>
        <v>0</v>
      </c>
      <c r="J258" s="477">
        <f t="shared" si="25"/>
        <v>0</v>
      </c>
      <c r="K258" s="477">
        <f t="shared" si="26"/>
        <v>0</v>
      </c>
      <c r="L258" s="477">
        <f t="shared" si="27"/>
        <v>0</v>
      </c>
      <c r="M258" s="291"/>
    </row>
    <row r="259" spans="1:13" outlineLevel="1">
      <c r="A259" s="291"/>
      <c r="B259" s="291"/>
      <c r="C259" s="291"/>
      <c r="D259" s="291"/>
      <c r="E259" s="292"/>
      <c r="F259" s="477">
        <f t="shared" si="21"/>
        <v>0</v>
      </c>
      <c r="G259" s="477">
        <f t="shared" si="22"/>
        <v>0</v>
      </c>
      <c r="H259" s="477">
        <f t="shared" si="23"/>
        <v>0</v>
      </c>
      <c r="I259" s="477">
        <f t="shared" si="24"/>
        <v>0</v>
      </c>
      <c r="J259" s="477">
        <f t="shared" si="25"/>
        <v>0</v>
      </c>
      <c r="K259" s="477">
        <f t="shared" si="26"/>
        <v>0</v>
      </c>
      <c r="L259" s="477">
        <f t="shared" si="27"/>
        <v>0</v>
      </c>
      <c r="M259" s="291"/>
    </row>
    <row r="260" spans="1:13" outlineLevel="1">
      <c r="A260" s="291"/>
      <c r="B260" s="291"/>
      <c r="C260" s="291"/>
      <c r="D260" s="291"/>
      <c r="E260" s="292"/>
      <c r="F260" s="477">
        <f t="shared" si="21"/>
        <v>0</v>
      </c>
      <c r="G260" s="477">
        <f t="shared" si="22"/>
        <v>0</v>
      </c>
      <c r="H260" s="477">
        <f t="shared" si="23"/>
        <v>0</v>
      </c>
      <c r="I260" s="477">
        <f t="shared" si="24"/>
        <v>0</v>
      </c>
      <c r="J260" s="477">
        <f t="shared" si="25"/>
        <v>0</v>
      </c>
      <c r="K260" s="477">
        <f t="shared" si="26"/>
        <v>0</v>
      </c>
      <c r="L260" s="477">
        <f t="shared" si="27"/>
        <v>0</v>
      </c>
      <c r="M260" s="291"/>
    </row>
    <row r="261" spans="1:13" outlineLevel="1">
      <c r="A261" s="291"/>
      <c r="B261" s="291"/>
      <c r="C261" s="291"/>
      <c r="D261" s="291"/>
      <c r="E261" s="292"/>
      <c r="F261" s="477">
        <f t="shared" si="21"/>
        <v>0</v>
      </c>
      <c r="G261" s="477">
        <f t="shared" si="22"/>
        <v>0</v>
      </c>
      <c r="H261" s="477">
        <f t="shared" si="23"/>
        <v>0</v>
      </c>
      <c r="I261" s="477">
        <f t="shared" si="24"/>
        <v>0</v>
      </c>
      <c r="J261" s="477">
        <f t="shared" si="25"/>
        <v>0</v>
      </c>
      <c r="K261" s="477">
        <f t="shared" si="26"/>
        <v>0</v>
      </c>
      <c r="L261" s="477">
        <f t="shared" si="27"/>
        <v>0</v>
      </c>
      <c r="M261" s="291"/>
    </row>
    <row r="262" spans="1:13" outlineLevel="1">
      <c r="A262" s="291"/>
      <c r="B262" s="291"/>
      <c r="C262" s="291"/>
      <c r="D262" s="291"/>
      <c r="E262" s="292"/>
      <c r="F262" s="477">
        <f t="shared" si="21"/>
        <v>0</v>
      </c>
      <c r="G262" s="477">
        <f t="shared" si="22"/>
        <v>0</v>
      </c>
      <c r="H262" s="477">
        <f t="shared" si="23"/>
        <v>0</v>
      </c>
      <c r="I262" s="477">
        <f t="shared" si="24"/>
        <v>0</v>
      </c>
      <c r="J262" s="477">
        <f t="shared" si="25"/>
        <v>0</v>
      </c>
      <c r="K262" s="477">
        <f t="shared" si="26"/>
        <v>0</v>
      </c>
      <c r="L262" s="477">
        <f t="shared" si="27"/>
        <v>0</v>
      </c>
      <c r="M262" s="291"/>
    </row>
    <row r="263" spans="1:13" outlineLevel="1">
      <c r="A263" s="291"/>
      <c r="B263" s="291"/>
      <c r="C263" s="291"/>
      <c r="D263" s="291"/>
      <c r="E263" s="292"/>
      <c r="F263" s="477">
        <f t="shared" si="21"/>
        <v>0</v>
      </c>
      <c r="G263" s="477">
        <f t="shared" si="22"/>
        <v>0</v>
      </c>
      <c r="H263" s="477">
        <f t="shared" si="23"/>
        <v>0</v>
      </c>
      <c r="I263" s="477">
        <f t="shared" si="24"/>
        <v>0</v>
      </c>
      <c r="J263" s="477">
        <f t="shared" si="25"/>
        <v>0</v>
      </c>
      <c r="K263" s="477">
        <f t="shared" si="26"/>
        <v>0</v>
      </c>
      <c r="L263" s="477">
        <f t="shared" si="27"/>
        <v>0</v>
      </c>
      <c r="M263" s="291"/>
    </row>
    <row r="264" spans="1:13" outlineLevel="1">
      <c r="A264" s="291"/>
      <c r="B264" s="291"/>
      <c r="C264" s="291"/>
      <c r="D264" s="291"/>
      <c r="E264" s="292"/>
      <c r="F264" s="477">
        <f t="shared" ref="F264:F300" si="28">ROUND(IF(D264=$F$3,E264/12,0),2)</f>
        <v>0</v>
      </c>
      <c r="G264" s="477">
        <f t="shared" ref="G264:G300" si="29">ROUND(IF(D264=$G$3,E264/12,0),2)</f>
        <v>0</v>
      </c>
      <c r="H264" s="477">
        <f t="shared" ref="H264:H300" si="30">ROUND(IF(D264=$H$3,E264/12,0),2)</f>
        <v>0</v>
      </c>
      <c r="I264" s="477">
        <f t="shared" ref="I264:I300" si="31">ROUND(IF(D264=$I$3,E264/12,0),2)</f>
        <v>0</v>
      </c>
      <c r="J264" s="477">
        <f t="shared" ref="J264:J300" si="32">ROUND(IF(D264=$J$3,E264/12,0),2)</f>
        <v>0</v>
      </c>
      <c r="K264" s="477">
        <f t="shared" ref="K264:K300" si="33">ROUND(IF(D264=$K$3,E264/12,0),2)</f>
        <v>0</v>
      </c>
      <c r="L264" s="477">
        <f t="shared" ref="L264:L300" si="34">ROUND(IF(D264=$L$3,E264/12,0),2)</f>
        <v>0</v>
      </c>
      <c r="M264" s="291"/>
    </row>
    <row r="265" spans="1:13" outlineLevel="1">
      <c r="A265" s="291"/>
      <c r="B265" s="291"/>
      <c r="C265" s="291"/>
      <c r="D265" s="291"/>
      <c r="E265" s="292"/>
      <c r="F265" s="477">
        <f t="shared" si="28"/>
        <v>0</v>
      </c>
      <c r="G265" s="477">
        <f t="shared" si="29"/>
        <v>0</v>
      </c>
      <c r="H265" s="477">
        <f t="shared" si="30"/>
        <v>0</v>
      </c>
      <c r="I265" s="477">
        <f t="shared" si="31"/>
        <v>0</v>
      </c>
      <c r="J265" s="477">
        <f t="shared" si="32"/>
        <v>0</v>
      </c>
      <c r="K265" s="477">
        <f t="shared" si="33"/>
        <v>0</v>
      </c>
      <c r="L265" s="477">
        <f t="shared" si="34"/>
        <v>0</v>
      </c>
      <c r="M265" s="291"/>
    </row>
    <row r="266" spans="1:13" outlineLevel="1">
      <c r="A266" s="291"/>
      <c r="B266" s="291"/>
      <c r="C266" s="291"/>
      <c r="D266" s="291"/>
      <c r="E266" s="292"/>
      <c r="F266" s="477">
        <f t="shared" si="28"/>
        <v>0</v>
      </c>
      <c r="G266" s="477">
        <f t="shared" si="29"/>
        <v>0</v>
      </c>
      <c r="H266" s="477">
        <f t="shared" si="30"/>
        <v>0</v>
      </c>
      <c r="I266" s="477">
        <f t="shared" si="31"/>
        <v>0</v>
      </c>
      <c r="J266" s="477">
        <f t="shared" si="32"/>
        <v>0</v>
      </c>
      <c r="K266" s="477">
        <f t="shared" si="33"/>
        <v>0</v>
      </c>
      <c r="L266" s="477">
        <f t="shared" si="34"/>
        <v>0</v>
      </c>
      <c r="M266" s="291"/>
    </row>
    <row r="267" spans="1:13" outlineLevel="1">
      <c r="A267" s="291"/>
      <c r="B267" s="291"/>
      <c r="C267" s="291"/>
      <c r="D267" s="291"/>
      <c r="E267" s="292"/>
      <c r="F267" s="477">
        <f t="shared" si="28"/>
        <v>0</v>
      </c>
      <c r="G267" s="477">
        <f t="shared" si="29"/>
        <v>0</v>
      </c>
      <c r="H267" s="477">
        <f t="shared" si="30"/>
        <v>0</v>
      </c>
      <c r="I267" s="477">
        <f t="shared" si="31"/>
        <v>0</v>
      </c>
      <c r="J267" s="477">
        <f t="shared" si="32"/>
        <v>0</v>
      </c>
      <c r="K267" s="477">
        <f t="shared" si="33"/>
        <v>0</v>
      </c>
      <c r="L267" s="477">
        <f t="shared" si="34"/>
        <v>0</v>
      </c>
      <c r="M267" s="291"/>
    </row>
    <row r="268" spans="1:13" outlineLevel="1">
      <c r="A268" s="291"/>
      <c r="B268" s="291"/>
      <c r="C268" s="291"/>
      <c r="D268" s="291"/>
      <c r="E268" s="292"/>
      <c r="F268" s="477">
        <f t="shared" si="28"/>
        <v>0</v>
      </c>
      <c r="G268" s="477">
        <f t="shared" si="29"/>
        <v>0</v>
      </c>
      <c r="H268" s="477">
        <f t="shared" si="30"/>
        <v>0</v>
      </c>
      <c r="I268" s="477">
        <f t="shared" si="31"/>
        <v>0</v>
      </c>
      <c r="J268" s="477">
        <f t="shared" si="32"/>
        <v>0</v>
      </c>
      <c r="K268" s="477">
        <f t="shared" si="33"/>
        <v>0</v>
      </c>
      <c r="L268" s="477">
        <f t="shared" si="34"/>
        <v>0</v>
      </c>
      <c r="M268" s="291"/>
    </row>
    <row r="269" spans="1:13" outlineLevel="1">
      <c r="A269" s="291"/>
      <c r="B269" s="291"/>
      <c r="C269" s="291"/>
      <c r="D269" s="291"/>
      <c r="E269" s="292"/>
      <c r="F269" s="477">
        <f t="shared" si="28"/>
        <v>0</v>
      </c>
      <c r="G269" s="477">
        <f t="shared" si="29"/>
        <v>0</v>
      </c>
      <c r="H269" s="477">
        <f t="shared" si="30"/>
        <v>0</v>
      </c>
      <c r="I269" s="477">
        <f t="shared" si="31"/>
        <v>0</v>
      </c>
      <c r="J269" s="477">
        <f t="shared" si="32"/>
        <v>0</v>
      </c>
      <c r="K269" s="477">
        <f t="shared" si="33"/>
        <v>0</v>
      </c>
      <c r="L269" s="477">
        <f t="shared" si="34"/>
        <v>0</v>
      </c>
      <c r="M269" s="291"/>
    </row>
    <row r="270" spans="1:13" outlineLevel="1">
      <c r="A270" s="291"/>
      <c r="B270" s="291"/>
      <c r="C270" s="291"/>
      <c r="D270" s="291"/>
      <c r="E270" s="292"/>
      <c r="F270" s="477">
        <f t="shared" si="28"/>
        <v>0</v>
      </c>
      <c r="G270" s="477">
        <f t="shared" si="29"/>
        <v>0</v>
      </c>
      <c r="H270" s="477">
        <f t="shared" si="30"/>
        <v>0</v>
      </c>
      <c r="I270" s="477">
        <f t="shared" si="31"/>
        <v>0</v>
      </c>
      <c r="J270" s="477">
        <f t="shared" si="32"/>
        <v>0</v>
      </c>
      <c r="K270" s="477">
        <f t="shared" si="33"/>
        <v>0</v>
      </c>
      <c r="L270" s="477">
        <f t="shared" si="34"/>
        <v>0</v>
      </c>
      <c r="M270" s="291"/>
    </row>
    <row r="271" spans="1:13" outlineLevel="1">
      <c r="A271" s="291"/>
      <c r="B271" s="291"/>
      <c r="C271" s="291"/>
      <c r="D271" s="291"/>
      <c r="E271" s="292"/>
      <c r="F271" s="477">
        <f t="shared" si="28"/>
        <v>0</v>
      </c>
      <c r="G271" s="477">
        <f t="shared" si="29"/>
        <v>0</v>
      </c>
      <c r="H271" s="477">
        <f t="shared" si="30"/>
        <v>0</v>
      </c>
      <c r="I271" s="477">
        <f t="shared" si="31"/>
        <v>0</v>
      </c>
      <c r="J271" s="477">
        <f t="shared" si="32"/>
        <v>0</v>
      </c>
      <c r="K271" s="477">
        <f t="shared" si="33"/>
        <v>0</v>
      </c>
      <c r="L271" s="477">
        <f t="shared" si="34"/>
        <v>0</v>
      </c>
      <c r="M271" s="291"/>
    </row>
    <row r="272" spans="1:13" outlineLevel="1">
      <c r="A272" s="291"/>
      <c r="B272" s="291"/>
      <c r="C272" s="291"/>
      <c r="D272" s="291"/>
      <c r="E272" s="292"/>
      <c r="F272" s="477">
        <f t="shared" si="28"/>
        <v>0</v>
      </c>
      <c r="G272" s="477">
        <f t="shared" si="29"/>
        <v>0</v>
      </c>
      <c r="H272" s="477">
        <f t="shared" si="30"/>
        <v>0</v>
      </c>
      <c r="I272" s="477">
        <f t="shared" si="31"/>
        <v>0</v>
      </c>
      <c r="J272" s="477">
        <f t="shared" si="32"/>
        <v>0</v>
      </c>
      <c r="K272" s="477">
        <f t="shared" si="33"/>
        <v>0</v>
      </c>
      <c r="L272" s="477">
        <f t="shared" si="34"/>
        <v>0</v>
      </c>
      <c r="M272" s="291"/>
    </row>
    <row r="273" spans="1:13" outlineLevel="1">
      <c r="A273" s="291"/>
      <c r="B273" s="291"/>
      <c r="C273" s="291"/>
      <c r="D273" s="291"/>
      <c r="E273" s="292"/>
      <c r="F273" s="477">
        <f t="shared" si="28"/>
        <v>0</v>
      </c>
      <c r="G273" s="477">
        <f t="shared" si="29"/>
        <v>0</v>
      </c>
      <c r="H273" s="477">
        <f t="shared" si="30"/>
        <v>0</v>
      </c>
      <c r="I273" s="477">
        <f t="shared" si="31"/>
        <v>0</v>
      </c>
      <c r="J273" s="477">
        <f t="shared" si="32"/>
        <v>0</v>
      </c>
      <c r="K273" s="477">
        <f t="shared" si="33"/>
        <v>0</v>
      </c>
      <c r="L273" s="477">
        <f t="shared" si="34"/>
        <v>0</v>
      </c>
      <c r="M273" s="291"/>
    </row>
    <row r="274" spans="1:13" outlineLevel="1">
      <c r="A274" s="291"/>
      <c r="B274" s="291"/>
      <c r="C274" s="291"/>
      <c r="D274" s="291"/>
      <c r="E274" s="292"/>
      <c r="F274" s="477">
        <f t="shared" si="28"/>
        <v>0</v>
      </c>
      <c r="G274" s="477">
        <f t="shared" si="29"/>
        <v>0</v>
      </c>
      <c r="H274" s="477">
        <f t="shared" si="30"/>
        <v>0</v>
      </c>
      <c r="I274" s="477">
        <f t="shared" si="31"/>
        <v>0</v>
      </c>
      <c r="J274" s="477">
        <f t="shared" si="32"/>
        <v>0</v>
      </c>
      <c r="K274" s="477">
        <f t="shared" si="33"/>
        <v>0</v>
      </c>
      <c r="L274" s="477">
        <f t="shared" si="34"/>
        <v>0</v>
      </c>
      <c r="M274" s="291"/>
    </row>
    <row r="275" spans="1:13" outlineLevel="1">
      <c r="A275" s="291"/>
      <c r="B275" s="291"/>
      <c r="C275" s="291"/>
      <c r="D275" s="291"/>
      <c r="E275" s="292"/>
      <c r="F275" s="477">
        <f t="shared" si="28"/>
        <v>0</v>
      </c>
      <c r="G275" s="477">
        <f t="shared" si="29"/>
        <v>0</v>
      </c>
      <c r="H275" s="477">
        <f t="shared" si="30"/>
        <v>0</v>
      </c>
      <c r="I275" s="477">
        <f t="shared" si="31"/>
        <v>0</v>
      </c>
      <c r="J275" s="477">
        <f t="shared" si="32"/>
        <v>0</v>
      </c>
      <c r="K275" s="477">
        <f t="shared" si="33"/>
        <v>0</v>
      </c>
      <c r="L275" s="477">
        <f t="shared" si="34"/>
        <v>0</v>
      </c>
      <c r="M275" s="291"/>
    </row>
    <row r="276" spans="1:13" outlineLevel="1">
      <c r="A276" s="291"/>
      <c r="B276" s="291"/>
      <c r="C276" s="291"/>
      <c r="D276" s="291"/>
      <c r="E276" s="292"/>
      <c r="F276" s="477">
        <f t="shared" si="28"/>
        <v>0</v>
      </c>
      <c r="G276" s="477">
        <f t="shared" si="29"/>
        <v>0</v>
      </c>
      <c r="H276" s="477">
        <f t="shared" si="30"/>
        <v>0</v>
      </c>
      <c r="I276" s="477">
        <f t="shared" si="31"/>
        <v>0</v>
      </c>
      <c r="J276" s="477">
        <f t="shared" si="32"/>
        <v>0</v>
      </c>
      <c r="K276" s="477">
        <f t="shared" si="33"/>
        <v>0</v>
      </c>
      <c r="L276" s="477">
        <f t="shared" si="34"/>
        <v>0</v>
      </c>
      <c r="M276" s="291"/>
    </row>
    <row r="277" spans="1:13" outlineLevel="1">
      <c r="A277" s="291"/>
      <c r="B277" s="291"/>
      <c r="C277" s="291"/>
      <c r="D277" s="291"/>
      <c r="E277" s="292"/>
      <c r="F277" s="477">
        <f t="shared" si="28"/>
        <v>0</v>
      </c>
      <c r="G277" s="477">
        <f t="shared" si="29"/>
        <v>0</v>
      </c>
      <c r="H277" s="477">
        <f t="shared" si="30"/>
        <v>0</v>
      </c>
      <c r="I277" s="477">
        <f t="shared" si="31"/>
        <v>0</v>
      </c>
      <c r="J277" s="477">
        <f t="shared" si="32"/>
        <v>0</v>
      </c>
      <c r="K277" s="477">
        <f t="shared" si="33"/>
        <v>0</v>
      </c>
      <c r="L277" s="477">
        <f t="shared" si="34"/>
        <v>0</v>
      </c>
      <c r="M277" s="291"/>
    </row>
    <row r="278" spans="1:13" outlineLevel="1">
      <c r="A278" s="291"/>
      <c r="B278" s="291"/>
      <c r="C278" s="291"/>
      <c r="D278" s="291"/>
      <c r="E278" s="292"/>
      <c r="F278" s="477">
        <f t="shared" si="28"/>
        <v>0</v>
      </c>
      <c r="G278" s="477">
        <f t="shared" si="29"/>
        <v>0</v>
      </c>
      <c r="H278" s="477">
        <f t="shared" si="30"/>
        <v>0</v>
      </c>
      <c r="I278" s="477">
        <f t="shared" si="31"/>
        <v>0</v>
      </c>
      <c r="J278" s="477">
        <f t="shared" si="32"/>
        <v>0</v>
      </c>
      <c r="K278" s="477">
        <f t="shared" si="33"/>
        <v>0</v>
      </c>
      <c r="L278" s="477">
        <f t="shared" si="34"/>
        <v>0</v>
      </c>
      <c r="M278" s="291"/>
    </row>
    <row r="279" spans="1:13" outlineLevel="1">
      <c r="A279" s="291"/>
      <c r="B279" s="291"/>
      <c r="C279" s="291"/>
      <c r="D279" s="291"/>
      <c r="E279" s="292"/>
      <c r="F279" s="477">
        <f t="shared" si="28"/>
        <v>0</v>
      </c>
      <c r="G279" s="477">
        <f t="shared" si="29"/>
        <v>0</v>
      </c>
      <c r="H279" s="477">
        <f t="shared" si="30"/>
        <v>0</v>
      </c>
      <c r="I279" s="477">
        <f t="shared" si="31"/>
        <v>0</v>
      </c>
      <c r="J279" s="477">
        <f t="shared" si="32"/>
        <v>0</v>
      </c>
      <c r="K279" s="477">
        <f t="shared" si="33"/>
        <v>0</v>
      </c>
      <c r="L279" s="477">
        <f t="shared" si="34"/>
        <v>0</v>
      </c>
      <c r="M279" s="291"/>
    </row>
    <row r="280" spans="1:13" outlineLevel="1">
      <c r="A280" s="291"/>
      <c r="B280" s="291"/>
      <c r="C280" s="291"/>
      <c r="D280" s="291"/>
      <c r="E280" s="292"/>
      <c r="F280" s="477">
        <f t="shared" si="28"/>
        <v>0</v>
      </c>
      <c r="G280" s="477">
        <f t="shared" si="29"/>
        <v>0</v>
      </c>
      <c r="H280" s="477">
        <f t="shared" si="30"/>
        <v>0</v>
      </c>
      <c r="I280" s="477">
        <f t="shared" si="31"/>
        <v>0</v>
      </c>
      <c r="J280" s="477">
        <f t="shared" si="32"/>
        <v>0</v>
      </c>
      <c r="K280" s="477">
        <f t="shared" si="33"/>
        <v>0</v>
      </c>
      <c r="L280" s="477">
        <f t="shared" si="34"/>
        <v>0</v>
      </c>
      <c r="M280" s="291"/>
    </row>
    <row r="281" spans="1:13" outlineLevel="1">
      <c r="A281" s="291"/>
      <c r="B281" s="291"/>
      <c r="C281" s="291"/>
      <c r="D281" s="291"/>
      <c r="E281" s="292"/>
      <c r="F281" s="477">
        <f t="shared" si="28"/>
        <v>0</v>
      </c>
      <c r="G281" s="477">
        <f t="shared" si="29"/>
        <v>0</v>
      </c>
      <c r="H281" s="477">
        <f t="shared" si="30"/>
        <v>0</v>
      </c>
      <c r="I281" s="477">
        <f t="shared" si="31"/>
        <v>0</v>
      </c>
      <c r="J281" s="477">
        <f t="shared" si="32"/>
        <v>0</v>
      </c>
      <c r="K281" s="477">
        <f t="shared" si="33"/>
        <v>0</v>
      </c>
      <c r="L281" s="477">
        <f t="shared" si="34"/>
        <v>0</v>
      </c>
      <c r="M281" s="291"/>
    </row>
    <row r="282" spans="1:13" outlineLevel="1">
      <c r="A282" s="291"/>
      <c r="B282" s="291"/>
      <c r="C282" s="291"/>
      <c r="D282" s="291"/>
      <c r="E282" s="292"/>
      <c r="F282" s="477">
        <f t="shared" si="28"/>
        <v>0</v>
      </c>
      <c r="G282" s="477">
        <f t="shared" si="29"/>
        <v>0</v>
      </c>
      <c r="H282" s="477">
        <f t="shared" si="30"/>
        <v>0</v>
      </c>
      <c r="I282" s="477">
        <f t="shared" si="31"/>
        <v>0</v>
      </c>
      <c r="J282" s="477">
        <f t="shared" si="32"/>
        <v>0</v>
      </c>
      <c r="K282" s="477">
        <f t="shared" si="33"/>
        <v>0</v>
      </c>
      <c r="L282" s="477">
        <f t="shared" si="34"/>
        <v>0</v>
      </c>
      <c r="M282" s="291"/>
    </row>
    <row r="283" spans="1:13" outlineLevel="1">
      <c r="A283" s="291"/>
      <c r="B283" s="291"/>
      <c r="C283" s="291"/>
      <c r="D283" s="291"/>
      <c r="E283" s="292"/>
      <c r="F283" s="477">
        <f t="shared" si="28"/>
        <v>0</v>
      </c>
      <c r="G283" s="477">
        <f t="shared" si="29"/>
        <v>0</v>
      </c>
      <c r="H283" s="477">
        <f t="shared" si="30"/>
        <v>0</v>
      </c>
      <c r="I283" s="477">
        <f t="shared" si="31"/>
        <v>0</v>
      </c>
      <c r="J283" s="477">
        <f t="shared" si="32"/>
        <v>0</v>
      </c>
      <c r="K283" s="477">
        <f t="shared" si="33"/>
        <v>0</v>
      </c>
      <c r="L283" s="477">
        <f t="shared" si="34"/>
        <v>0</v>
      </c>
      <c r="M283" s="291"/>
    </row>
    <row r="284" spans="1:13" outlineLevel="1">
      <c r="A284" s="291"/>
      <c r="B284" s="291"/>
      <c r="C284" s="291"/>
      <c r="D284" s="291"/>
      <c r="E284" s="292"/>
      <c r="F284" s="477">
        <f t="shared" si="28"/>
        <v>0</v>
      </c>
      <c r="G284" s="477">
        <f t="shared" si="29"/>
        <v>0</v>
      </c>
      <c r="H284" s="477">
        <f t="shared" si="30"/>
        <v>0</v>
      </c>
      <c r="I284" s="477">
        <f t="shared" si="31"/>
        <v>0</v>
      </c>
      <c r="J284" s="477">
        <f t="shared" si="32"/>
        <v>0</v>
      </c>
      <c r="K284" s="477">
        <f t="shared" si="33"/>
        <v>0</v>
      </c>
      <c r="L284" s="477">
        <f t="shared" si="34"/>
        <v>0</v>
      </c>
      <c r="M284" s="291"/>
    </row>
    <row r="285" spans="1:13" outlineLevel="1">
      <c r="A285" s="291"/>
      <c r="B285" s="291"/>
      <c r="C285" s="291"/>
      <c r="D285" s="291"/>
      <c r="E285" s="292"/>
      <c r="F285" s="477">
        <f t="shared" si="28"/>
        <v>0</v>
      </c>
      <c r="G285" s="477">
        <f t="shared" si="29"/>
        <v>0</v>
      </c>
      <c r="H285" s="477">
        <f t="shared" si="30"/>
        <v>0</v>
      </c>
      <c r="I285" s="477">
        <f t="shared" si="31"/>
        <v>0</v>
      </c>
      <c r="J285" s="477">
        <f t="shared" si="32"/>
        <v>0</v>
      </c>
      <c r="K285" s="477">
        <f t="shared" si="33"/>
        <v>0</v>
      </c>
      <c r="L285" s="477">
        <f t="shared" si="34"/>
        <v>0</v>
      </c>
      <c r="M285" s="291"/>
    </row>
    <row r="286" spans="1:13" outlineLevel="1">
      <c r="A286" s="291"/>
      <c r="B286" s="291"/>
      <c r="C286" s="291"/>
      <c r="D286" s="291"/>
      <c r="E286" s="292"/>
      <c r="F286" s="477">
        <f t="shared" si="28"/>
        <v>0</v>
      </c>
      <c r="G286" s="477">
        <f t="shared" si="29"/>
        <v>0</v>
      </c>
      <c r="H286" s="477">
        <f t="shared" si="30"/>
        <v>0</v>
      </c>
      <c r="I286" s="477">
        <f t="shared" si="31"/>
        <v>0</v>
      </c>
      <c r="J286" s="477">
        <f t="shared" si="32"/>
        <v>0</v>
      </c>
      <c r="K286" s="477">
        <f t="shared" si="33"/>
        <v>0</v>
      </c>
      <c r="L286" s="477">
        <f t="shared" si="34"/>
        <v>0</v>
      </c>
      <c r="M286" s="291"/>
    </row>
    <row r="287" spans="1:13" outlineLevel="1">
      <c r="A287" s="291"/>
      <c r="B287" s="291"/>
      <c r="C287" s="291"/>
      <c r="D287" s="291"/>
      <c r="E287" s="292"/>
      <c r="F287" s="477">
        <f t="shared" si="28"/>
        <v>0</v>
      </c>
      <c r="G287" s="477">
        <f t="shared" si="29"/>
        <v>0</v>
      </c>
      <c r="H287" s="477">
        <f t="shared" si="30"/>
        <v>0</v>
      </c>
      <c r="I287" s="477">
        <f t="shared" si="31"/>
        <v>0</v>
      </c>
      <c r="J287" s="477">
        <f t="shared" si="32"/>
        <v>0</v>
      </c>
      <c r="K287" s="477">
        <f t="shared" si="33"/>
        <v>0</v>
      </c>
      <c r="L287" s="477">
        <f t="shared" si="34"/>
        <v>0</v>
      </c>
      <c r="M287" s="291"/>
    </row>
    <row r="288" spans="1:13" outlineLevel="1">
      <c r="A288" s="291"/>
      <c r="B288" s="291"/>
      <c r="C288" s="291"/>
      <c r="D288" s="291"/>
      <c r="E288" s="292"/>
      <c r="F288" s="477">
        <f t="shared" si="28"/>
        <v>0</v>
      </c>
      <c r="G288" s="477">
        <f t="shared" si="29"/>
        <v>0</v>
      </c>
      <c r="H288" s="477">
        <f t="shared" si="30"/>
        <v>0</v>
      </c>
      <c r="I288" s="477">
        <f t="shared" si="31"/>
        <v>0</v>
      </c>
      <c r="J288" s="477">
        <f t="shared" si="32"/>
        <v>0</v>
      </c>
      <c r="K288" s="477">
        <f t="shared" si="33"/>
        <v>0</v>
      </c>
      <c r="L288" s="477">
        <f t="shared" si="34"/>
        <v>0</v>
      </c>
      <c r="M288" s="291"/>
    </row>
    <row r="289" spans="1:13" outlineLevel="1">
      <c r="A289" s="291"/>
      <c r="B289" s="291"/>
      <c r="C289" s="291"/>
      <c r="D289" s="291"/>
      <c r="E289" s="292"/>
      <c r="F289" s="477">
        <f t="shared" si="28"/>
        <v>0</v>
      </c>
      <c r="G289" s="477">
        <f t="shared" si="29"/>
        <v>0</v>
      </c>
      <c r="H289" s="477">
        <f t="shared" si="30"/>
        <v>0</v>
      </c>
      <c r="I289" s="477">
        <f t="shared" si="31"/>
        <v>0</v>
      </c>
      <c r="J289" s="477">
        <f t="shared" si="32"/>
        <v>0</v>
      </c>
      <c r="K289" s="477">
        <f t="shared" si="33"/>
        <v>0</v>
      </c>
      <c r="L289" s="477">
        <f t="shared" si="34"/>
        <v>0</v>
      </c>
      <c r="M289" s="291"/>
    </row>
    <row r="290" spans="1:13" outlineLevel="1">
      <c r="A290" s="291"/>
      <c r="B290" s="291"/>
      <c r="C290" s="291"/>
      <c r="D290" s="291"/>
      <c r="E290" s="292"/>
      <c r="F290" s="477">
        <f t="shared" si="28"/>
        <v>0</v>
      </c>
      <c r="G290" s="477">
        <f t="shared" si="29"/>
        <v>0</v>
      </c>
      <c r="H290" s="477">
        <f t="shared" si="30"/>
        <v>0</v>
      </c>
      <c r="I290" s="477">
        <f t="shared" si="31"/>
        <v>0</v>
      </c>
      <c r="J290" s="477">
        <f t="shared" si="32"/>
        <v>0</v>
      </c>
      <c r="K290" s="477">
        <f t="shared" si="33"/>
        <v>0</v>
      </c>
      <c r="L290" s="477">
        <f t="shared" si="34"/>
        <v>0</v>
      </c>
      <c r="M290" s="291"/>
    </row>
    <row r="291" spans="1:13" outlineLevel="1">
      <c r="A291" s="291"/>
      <c r="B291" s="291"/>
      <c r="C291" s="291"/>
      <c r="D291" s="291"/>
      <c r="E291" s="292"/>
      <c r="F291" s="477">
        <f t="shared" si="28"/>
        <v>0</v>
      </c>
      <c r="G291" s="477">
        <f t="shared" si="29"/>
        <v>0</v>
      </c>
      <c r="H291" s="477">
        <f t="shared" si="30"/>
        <v>0</v>
      </c>
      <c r="I291" s="477">
        <f t="shared" si="31"/>
        <v>0</v>
      </c>
      <c r="J291" s="477">
        <f t="shared" si="32"/>
        <v>0</v>
      </c>
      <c r="K291" s="477">
        <f t="shared" si="33"/>
        <v>0</v>
      </c>
      <c r="L291" s="477">
        <f t="shared" si="34"/>
        <v>0</v>
      </c>
      <c r="M291" s="291"/>
    </row>
    <row r="292" spans="1:13" outlineLevel="1">
      <c r="A292" s="291"/>
      <c r="B292" s="291"/>
      <c r="C292" s="291"/>
      <c r="D292" s="291"/>
      <c r="E292" s="292"/>
      <c r="F292" s="477">
        <f t="shared" si="28"/>
        <v>0</v>
      </c>
      <c r="G292" s="477">
        <f t="shared" si="29"/>
        <v>0</v>
      </c>
      <c r="H292" s="477">
        <f t="shared" si="30"/>
        <v>0</v>
      </c>
      <c r="I292" s="477">
        <f t="shared" si="31"/>
        <v>0</v>
      </c>
      <c r="J292" s="477">
        <f t="shared" si="32"/>
        <v>0</v>
      </c>
      <c r="K292" s="477">
        <f t="shared" si="33"/>
        <v>0</v>
      </c>
      <c r="L292" s="477">
        <f t="shared" si="34"/>
        <v>0</v>
      </c>
      <c r="M292" s="291"/>
    </row>
    <row r="293" spans="1:13" outlineLevel="1">
      <c r="A293" s="291"/>
      <c r="B293" s="291"/>
      <c r="C293" s="291"/>
      <c r="D293" s="291"/>
      <c r="E293" s="292"/>
      <c r="F293" s="477">
        <f t="shared" si="28"/>
        <v>0</v>
      </c>
      <c r="G293" s="477">
        <f t="shared" si="29"/>
        <v>0</v>
      </c>
      <c r="H293" s="477">
        <f t="shared" si="30"/>
        <v>0</v>
      </c>
      <c r="I293" s="477">
        <f t="shared" si="31"/>
        <v>0</v>
      </c>
      <c r="J293" s="477">
        <f t="shared" si="32"/>
        <v>0</v>
      </c>
      <c r="K293" s="477">
        <f t="shared" si="33"/>
        <v>0</v>
      </c>
      <c r="L293" s="477">
        <f t="shared" si="34"/>
        <v>0</v>
      </c>
      <c r="M293" s="291"/>
    </row>
    <row r="294" spans="1:13" outlineLevel="1">
      <c r="A294" s="291"/>
      <c r="B294" s="291"/>
      <c r="C294" s="291"/>
      <c r="D294" s="291"/>
      <c r="E294" s="292"/>
      <c r="F294" s="477">
        <f t="shared" si="28"/>
        <v>0</v>
      </c>
      <c r="G294" s="477">
        <f t="shared" si="29"/>
        <v>0</v>
      </c>
      <c r="H294" s="477">
        <f t="shared" si="30"/>
        <v>0</v>
      </c>
      <c r="I294" s="477">
        <f t="shared" si="31"/>
        <v>0</v>
      </c>
      <c r="J294" s="477">
        <f t="shared" si="32"/>
        <v>0</v>
      </c>
      <c r="K294" s="477">
        <f t="shared" si="33"/>
        <v>0</v>
      </c>
      <c r="L294" s="477">
        <f t="shared" si="34"/>
        <v>0</v>
      </c>
      <c r="M294" s="291"/>
    </row>
    <row r="295" spans="1:13" outlineLevel="1">
      <c r="A295" s="291"/>
      <c r="B295" s="291"/>
      <c r="C295" s="291"/>
      <c r="D295" s="291"/>
      <c r="E295" s="292"/>
      <c r="F295" s="477">
        <f t="shared" si="28"/>
        <v>0</v>
      </c>
      <c r="G295" s="477">
        <f t="shared" si="29"/>
        <v>0</v>
      </c>
      <c r="H295" s="477">
        <f t="shared" si="30"/>
        <v>0</v>
      </c>
      <c r="I295" s="477">
        <f t="shared" si="31"/>
        <v>0</v>
      </c>
      <c r="J295" s="477">
        <f t="shared" si="32"/>
        <v>0</v>
      </c>
      <c r="K295" s="477">
        <f t="shared" si="33"/>
        <v>0</v>
      </c>
      <c r="L295" s="477">
        <f t="shared" si="34"/>
        <v>0</v>
      </c>
      <c r="M295" s="291"/>
    </row>
    <row r="296" spans="1:13" outlineLevel="1">
      <c r="A296" s="291"/>
      <c r="B296" s="291"/>
      <c r="C296" s="291"/>
      <c r="D296" s="291"/>
      <c r="E296" s="292"/>
      <c r="F296" s="477">
        <f t="shared" si="28"/>
        <v>0</v>
      </c>
      <c r="G296" s="477">
        <f t="shared" si="29"/>
        <v>0</v>
      </c>
      <c r="H296" s="477">
        <f t="shared" si="30"/>
        <v>0</v>
      </c>
      <c r="I296" s="477">
        <f t="shared" si="31"/>
        <v>0</v>
      </c>
      <c r="J296" s="477">
        <f t="shared" si="32"/>
        <v>0</v>
      </c>
      <c r="K296" s="477">
        <f t="shared" si="33"/>
        <v>0</v>
      </c>
      <c r="L296" s="477">
        <f t="shared" si="34"/>
        <v>0</v>
      </c>
      <c r="M296" s="291"/>
    </row>
    <row r="297" spans="1:13" outlineLevel="1">
      <c r="A297" s="291"/>
      <c r="B297" s="290"/>
      <c r="C297" s="290"/>
      <c r="D297" s="291"/>
      <c r="E297" s="292"/>
      <c r="F297" s="477">
        <f t="shared" si="28"/>
        <v>0</v>
      </c>
      <c r="G297" s="477">
        <f t="shared" si="29"/>
        <v>0</v>
      </c>
      <c r="H297" s="477">
        <f t="shared" si="30"/>
        <v>0</v>
      </c>
      <c r="I297" s="477">
        <f t="shared" si="31"/>
        <v>0</v>
      </c>
      <c r="J297" s="477">
        <f t="shared" si="32"/>
        <v>0</v>
      </c>
      <c r="K297" s="477">
        <f t="shared" si="33"/>
        <v>0</v>
      </c>
      <c r="L297" s="477">
        <f t="shared" si="34"/>
        <v>0</v>
      </c>
      <c r="M297" s="291"/>
    </row>
    <row r="298" spans="1:13" outlineLevel="1">
      <c r="A298" s="291"/>
      <c r="B298" s="291"/>
      <c r="C298" s="291"/>
      <c r="D298" s="291"/>
      <c r="E298" s="292"/>
      <c r="F298" s="477">
        <f t="shared" si="28"/>
        <v>0</v>
      </c>
      <c r="G298" s="477">
        <f t="shared" si="29"/>
        <v>0</v>
      </c>
      <c r="H298" s="477">
        <f t="shared" si="30"/>
        <v>0</v>
      </c>
      <c r="I298" s="477">
        <f t="shared" si="31"/>
        <v>0</v>
      </c>
      <c r="J298" s="477">
        <f t="shared" si="32"/>
        <v>0</v>
      </c>
      <c r="K298" s="477">
        <f t="shared" si="33"/>
        <v>0</v>
      </c>
      <c r="L298" s="477">
        <f t="shared" si="34"/>
        <v>0</v>
      </c>
      <c r="M298" s="291"/>
    </row>
    <row r="299" spans="1:13" outlineLevel="1">
      <c r="A299" s="291"/>
      <c r="B299" s="291"/>
      <c r="C299" s="291"/>
      <c r="D299" s="291"/>
      <c r="E299" s="292"/>
      <c r="F299" s="477">
        <f t="shared" si="28"/>
        <v>0</v>
      </c>
      <c r="G299" s="477">
        <f t="shared" si="29"/>
        <v>0</v>
      </c>
      <c r="H299" s="477">
        <f t="shared" si="30"/>
        <v>0</v>
      </c>
      <c r="I299" s="477">
        <f t="shared" si="31"/>
        <v>0</v>
      </c>
      <c r="J299" s="477">
        <f t="shared" si="32"/>
        <v>0</v>
      </c>
      <c r="K299" s="477">
        <f t="shared" si="33"/>
        <v>0</v>
      </c>
      <c r="L299" s="477">
        <f t="shared" si="34"/>
        <v>0</v>
      </c>
      <c r="M299" s="291"/>
    </row>
    <row r="300" spans="1:13" outlineLevel="1">
      <c r="A300" s="291"/>
      <c r="B300" s="291"/>
      <c r="C300" s="291"/>
      <c r="D300" s="291"/>
      <c r="E300" s="292"/>
      <c r="F300" s="477">
        <f t="shared" si="28"/>
        <v>0</v>
      </c>
      <c r="G300" s="477">
        <f t="shared" si="29"/>
        <v>0</v>
      </c>
      <c r="H300" s="477">
        <f t="shared" si="30"/>
        <v>0</v>
      </c>
      <c r="I300" s="477">
        <f t="shared" si="31"/>
        <v>0</v>
      </c>
      <c r="J300" s="477">
        <f t="shared" si="32"/>
        <v>0</v>
      </c>
      <c r="K300" s="477">
        <f t="shared" si="33"/>
        <v>0</v>
      </c>
      <c r="L300" s="477">
        <f t="shared" si="34"/>
        <v>0</v>
      </c>
      <c r="M300" s="291"/>
    </row>
    <row r="301" spans="1:13" ht="13">
      <c r="E301" s="284" t="s">
        <v>201</v>
      </c>
      <c r="F301" s="286">
        <f>ROUND(SUM(F7:F300),1)</f>
        <v>0</v>
      </c>
      <c r="G301" s="286">
        <f t="shared" ref="G301:L301" si="35">ROUND(SUM(G7:G300),1)</f>
        <v>0</v>
      </c>
      <c r="H301" s="286">
        <f t="shared" si="35"/>
        <v>0</v>
      </c>
      <c r="I301" s="286">
        <f t="shared" si="35"/>
        <v>0</v>
      </c>
      <c r="J301" s="286">
        <f t="shared" si="35"/>
        <v>0</v>
      </c>
      <c r="K301" s="286">
        <f t="shared" si="35"/>
        <v>0</v>
      </c>
      <c r="L301" s="286">
        <f t="shared" si="35"/>
        <v>0</v>
      </c>
      <c r="M301" s="286">
        <f>ROUND(+F301+G301+H301+I301+J301+K301+L301,1)</f>
        <v>0</v>
      </c>
    </row>
  </sheetData>
  <sheetProtection password="C65E" sheet="1"/>
  <mergeCells count="1">
    <mergeCell ref="F2:L2"/>
  </mergeCells>
  <conditionalFormatting sqref="E7:E34 E37:E300">
    <cfRule type="cellIs" dxfId="7" priority="2" stopIfTrue="1" operator="greaterThan">
      <formula>12</formula>
    </cfRule>
  </conditionalFormatting>
  <conditionalFormatting sqref="E35:E36">
    <cfRule type="cellIs" dxfId="6" priority="1" stopIfTrue="1" operator="greaterThan">
      <formula>12</formula>
    </cfRule>
  </conditionalFormatting>
  <dataValidations count="1">
    <dataValidation type="list" allowBlank="1" showInputMessage="1" showErrorMessage="1" sqref="D7:D300">
      <formula1>$F$3:$L$3</formula1>
    </dataValidation>
  </dataValidations>
  <pageMargins left="0.7" right="0.7" top="0.75" bottom="0.75" header="0.3" footer="0.3"/>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topLeftCell="B1" workbookViewId="0">
      <selection activeCell="F16" sqref="F16"/>
    </sheetView>
  </sheetViews>
  <sheetFormatPr defaultColWidth="9.1796875" defaultRowHeight="11.5"/>
  <cols>
    <col min="1" max="1" width="4.81640625" style="17" customWidth="1"/>
    <col min="2" max="2" width="16.1796875" style="17" customWidth="1"/>
    <col min="3" max="3" width="26.54296875" style="17" customWidth="1"/>
    <col min="4" max="4" width="9.54296875" style="17" bestFit="1" customWidth="1"/>
    <col min="5" max="5" width="9.1796875" style="17"/>
    <col min="6" max="6" width="10.1796875" style="17" bestFit="1" customWidth="1"/>
    <col min="7" max="7" width="8" style="17" bestFit="1" customWidth="1"/>
    <col min="8" max="8" width="9" style="17" customWidth="1"/>
    <col min="9" max="10" width="9.1796875" style="17"/>
    <col min="11" max="11" width="7.7265625" style="17" customWidth="1"/>
    <col min="12" max="12" width="10.1796875" style="17" bestFit="1" customWidth="1"/>
    <col min="13" max="13" width="10" style="17" customWidth="1"/>
    <col min="14" max="14" width="5.1796875" style="17" customWidth="1"/>
    <col min="15" max="15" width="63.7265625" style="17" customWidth="1"/>
    <col min="16" max="16384" width="9.1796875" style="17"/>
  </cols>
  <sheetData>
    <row r="1" spans="1:15" ht="20">
      <c r="A1" s="16" t="s">
        <v>159</v>
      </c>
      <c r="C1" s="515">
        <f>+bilanci!A1</f>
        <v>0</v>
      </c>
      <c r="D1" s="516"/>
      <c r="E1" s="516"/>
      <c r="F1" s="516"/>
      <c r="G1" s="516"/>
      <c r="H1" s="516"/>
      <c r="I1" s="517"/>
      <c r="J1" s="19"/>
      <c r="K1" s="19"/>
      <c r="L1" s="19"/>
      <c r="M1" s="20"/>
    </row>
    <row r="3" spans="1:15" ht="15.5">
      <c r="A3" s="18" t="s">
        <v>154</v>
      </c>
      <c r="C3" s="162" t="str">
        <f>+bilanci!D5</f>
        <v>xxxx</v>
      </c>
      <c r="D3" s="21"/>
      <c r="E3" s="21"/>
      <c r="F3" s="21"/>
    </row>
    <row r="4" spans="1:15">
      <c r="D4" s="23"/>
      <c r="E4" s="23"/>
      <c r="F4" s="23"/>
    </row>
    <row r="5" spans="1:15" ht="15.5">
      <c r="D5" s="538" t="s">
        <v>74</v>
      </c>
      <c r="E5" s="538"/>
      <c r="F5" s="538"/>
      <c r="G5" s="538"/>
      <c r="H5" s="538"/>
      <c r="I5" s="538"/>
      <c r="J5" s="538"/>
      <c r="K5" s="538"/>
      <c r="L5" s="538"/>
      <c r="M5" s="538"/>
    </row>
    <row r="6" spans="1:15" ht="12" thickBot="1">
      <c r="D6" s="21"/>
      <c r="E6" s="21"/>
      <c r="F6" s="21"/>
    </row>
    <row r="7" spans="1:15" ht="27" customHeight="1">
      <c r="B7" s="530" t="s">
        <v>70</v>
      </c>
      <c r="C7" s="532" t="s">
        <v>71</v>
      </c>
      <c r="D7" s="523" t="s">
        <v>35</v>
      </c>
      <c r="E7" s="525" t="s">
        <v>72</v>
      </c>
      <c r="F7" s="526"/>
      <c r="G7" s="526"/>
      <c r="H7" s="527"/>
      <c r="I7" s="543" t="s">
        <v>561</v>
      </c>
      <c r="J7" s="544"/>
      <c r="K7" s="544"/>
      <c r="L7" s="545"/>
      <c r="M7" s="528" t="s">
        <v>43</v>
      </c>
      <c r="N7" s="21"/>
      <c r="O7" s="520" t="s">
        <v>98</v>
      </c>
    </row>
    <row r="8" spans="1:15" ht="12" thickBot="1">
      <c r="B8" s="531"/>
      <c r="C8" s="533"/>
      <c r="D8" s="524"/>
      <c r="E8" s="24" t="s">
        <v>36</v>
      </c>
      <c r="F8" s="25" t="s">
        <v>37</v>
      </c>
      <c r="G8" s="25" t="s">
        <v>38</v>
      </c>
      <c r="H8" s="26" t="s">
        <v>64</v>
      </c>
      <c r="I8" s="24" t="s">
        <v>61</v>
      </c>
      <c r="J8" s="25" t="s">
        <v>62</v>
      </c>
      <c r="K8" s="25" t="s">
        <v>63</v>
      </c>
      <c r="L8" s="26" t="s">
        <v>64</v>
      </c>
      <c r="M8" s="529"/>
      <c r="N8" s="21"/>
      <c r="O8" s="521"/>
    </row>
    <row r="9" spans="1:15" ht="30" customHeight="1">
      <c r="A9" s="539" t="s">
        <v>69</v>
      </c>
      <c r="B9" s="14" t="s">
        <v>24</v>
      </c>
      <c r="C9" s="15" t="s">
        <v>65</v>
      </c>
      <c r="D9" s="108"/>
      <c r="E9" s="109"/>
      <c r="F9" s="110"/>
      <c r="G9" s="110"/>
      <c r="H9" s="153">
        <f>SUM(E9:G9)</f>
        <v>0</v>
      </c>
      <c r="I9" s="109"/>
      <c r="J9" s="110"/>
      <c r="K9" s="110"/>
      <c r="L9" s="153">
        <f>SUM(I9:K9)</f>
        <v>0</v>
      </c>
      <c r="M9" s="161">
        <f>D9+H9+L9</f>
        <v>0</v>
      </c>
      <c r="N9" s="21"/>
      <c r="O9" s="142"/>
    </row>
    <row r="10" spans="1:15" ht="30" customHeight="1">
      <c r="A10" s="540"/>
      <c r="B10" s="14" t="s">
        <v>25</v>
      </c>
      <c r="C10" s="15" t="s">
        <v>66</v>
      </c>
      <c r="D10" s="108"/>
      <c r="E10" s="109"/>
      <c r="F10" s="110"/>
      <c r="G10" s="110"/>
      <c r="H10" s="153">
        <f>SUM(E10:G10)</f>
        <v>0</v>
      </c>
      <c r="I10" s="109"/>
      <c r="J10" s="110"/>
      <c r="K10" s="110"/>
      <c r="L10" s="153">
        <f>SUM(I10:K10)</f>
        <v>0</v>
      </c>
      <c r="M10" s="161">
        <f>D10+H10+L10</f>
        <v>0</v>
      </c>
      <c r="N10" s="21"/>
      <c r="O10" s="136"/>
    </row>
    <row r="11" spans="1:15" ht="30" customHeight="1">
      <c r="A11" s="540"/>
      <c r="B11" s="14" t="s">
        <v>40</v>
      </c>
      <c r="C11" s="15" t="s">
        <v>67</v>
      </c>
      <c r="D11" s="108"/>
      <c r="E11" s="109"/>
      <c r="F11" s="110"/>
      <c r="G11" s="110"/>
      <c r="H11" s="153">
        <f>SUM(E11:G11)</f>
        <v>0</v>
      </c>
      <c r="I11" s="109"/>
      <c r="J11" s="110"/>
      <c r="K11" s="110"/>
      <c r="L11" s="153">
        <f>SUM(I11:K11)</f>
        <v>0</v>
      </c>
      <c r="M11" s="161">
        <f>D11+H11+L11</f>
        <v>0</v>
      </c>
      <c r="N11" s="21"/>
      <c r="O11" s="136"/>
    </row>
    <row r="12" spans="1:15" ht="30" customHeight="1">
      <c r="A12" s="541"/>
      <c r="B12" s="14" t="s">
        <v>26</v>
      </c>
      <c r="C12" s="15" t="s">
        <v>68</v>
      </c>
      <c r="D12" s="108"/>
      <c r="E12" s="109"/>
      <c r="F12" s="110"/>
      <c r="G12" s="110"/>
      <c r="H12" s="153">
        <f>SUM(E12:G12)</f>
        <v>0</v>
      </c>
      <c r="I12" s="109"/>
      <c r="J12" s="110"/>
      <c r="K12" s="110"/>
      <c r="L12" s="153">
        <f>SUM(I12:K12)</f>
        <v>0</v>
      </c>
      <c r="M12" s="161">
        <f>D12+H12+L12</f>
        <v>0</v>
      </c>
      <c r="N12" s="21"/>
      <c r="O12" s="136"/>
    </row>
    <row r="13" spans="1:15" ht="12" thickBot="1">
      <c r="B13" s="546" t="s">
        <v>41</v>
      </c>
      <c r="C13" s="546"/>
      <c r="D13" s="157">
        <f>SUM(D9:D12)</f>
        <v>0</v>
      </c>
      <c r="E13" s="155">
        <f t="shared" ref="E13:M13" si="0">SUM(E9:E12)</f>
        <v>0</v>
      </c>
      <c r="F13" s="156">
        <f t="shared" si="0"/>
        <v>0</v>
      </c>
      <c r="G13" s="156">
        <f t="shared" si="0"/>
        <v>0</v>
      </c>
      <c r="H13" s="154">
        <f t="shared" si="0"/>
        <v>0</v>
      </c>
      <c r="I13" s="155">
        <f t="shared" si="0"/>
        <v>0</v>
      </c>
      <c r="J13" s="156">
        <f t="shared" si="0"/>
        <v>0</v>
      </c>
      <c r="K13" s="156">
        <f t="shared" si="0"/>
        <v>0</v>
      </c>
      <c r="L13" s="154">
        <f t="shared" si="0"/>
        <v>0</v>
      </c>
      <c r="M13" s="158">
        <f t="shared" si="0"/>
        <v>0</v>
      </c>
      <c r="N13" s="21"/>
      <c r="O13" s="136"/>
    </row>
    <row r="14" spans="1:15">
      <c r="B14" s="534" t="s">
        <v>42</v>
      </c>
      <c r="C14" s="535"/>
      <c r="D14" s="111"/>
      <c r="E14" s="112"/>
      <c r="F14" s="113"/>
      <c r="G14" s="113"/>
      <c r="H14" s="153">
        <f>SUM(E14:G14)</f>
        <v>0</v>
      </c>
      <c r="I14" s="112"/>
      <c r="J14" s="113"/>
      <c r="K14" s="113"/>
      <c r="L14" s="159">
        <f>SUM(I14:K14)</f>
        <v>0</v>
      </c>
      <c r="M14" s="160">
        <f>D14+H14+L14</f>
        <v>0</v>
      </c>
      <c r="N14" s="21"/>
      <c r="O14" s="136"/>
    </row>
    <row r="15" spans="1:15" ht="12" thickBot="1">
      <c r="B15" s="536" t="s">
        <v>43</v>
      </c>
      <c r="C15" s="537"/>
      <c r="D15" s="157">
        <f>ROUND(+D13+D14,1)</f>
        <v>0</v>
      </c>
      <c r="E15" s="157">
        <f t="shared" ref="E15:M15" si="1">ROUND(+E13+E14,1)</f>
        <v>0</v>
      </c>
      <c r="F15" s="157">
        <f t="shared" si="1"/>
        <v>0</v>
      </c>
      <c r="G15" s="157">
        <f t="shared" si="1"/>
        <v>0</v>
      </c>
      <c r="H15" s="157">
        <f t="shared" si="1"/>
        <v>0</v>
      </c>
      <c r="I15" s="157">
        <f t="shared" si="1"/>
        <v>0</v>
      </c>
      <c r="J15" s="157">
        <f t="shared" si="1"/>
        <v>0</v>
      </c>
      <c r="K15" s="157">
        <f t="shared" si="1"/>
        <v>0</v>
      </c>
      <c r="L15" s="157">
        <f t="shared" si="1"/>
        <v>0</v>
      </c>
      <c r="M15" s="157">
        <f t="shared" si="1"/>
        <v>0</v>
      </c>
      <c r="N15" s="21"/>
      <c r="O15" s="138"/>
    </row>
    <row r="16" spans="1:15" ht="12" thickBot="1">
      <c r="B16" s="21"/>
      <c r="C16" s="21"/>
      <c r="D16" s="295"/>
      <c r="E16" s="29"/>
      <c r="F16" s="29"/>
      <c r="G16" s="29"/>
      <c r="H16" s="29"/>
      <c r="I16" s="29"/>
      <c r="J16" s="29"/>
      <c r="K16" s="29"/>
      <c r="L16" s="29"/>
      <c r="M16" s="29"/>
      <c r="N16" s="21"/>
    </row>
    <row r="17" spans="2:14" ht="12" thickBot="1">
      <c r="B17" s="28" t="s">
        <v>44</v>
      </c>
      <c r="C17" s="28"/>
      <c r="D17" s="468" t="e">
        <f>+D15/(M15-D15)</f>
        <v>#DIV/0!</v>
      </c>
      <c r="E17" s="29"/>
      <c r="F17" s="29"/>
      <c r="G17" s="29"/>
      <c r="H17" s="296"/>
      <c r="I17" s="29"/>
      <c r="J17" s="29"/>
      <c r="K17" s="29"/>
      <c r="L17" s="296"/>
      <c r="M17" s="29"/>
      <c r="N17" s="21"/>
    </row>
    <row r="18" spans="2:14" ht="12" thickBot="1">
      <c r="B18" s="28"/>
      <c r="C18" s="28"/>
      <c r="D18" s="294"/>
      <c r="E18" s="293"/>
      <c r="F18" s="293"/>
      <c r="G18" s="293"/>
      <c r="H18" s="296"/>
      <c r="I18" s="293"/>
      <c r="J18" s="293"/>
      <c r="K18" s="293"/>
      <c r="L18" s="296"/>
      <c r="M18" s="293"/>
      <c r="N18" s="21"/>
    </row>
    <row r="19" spans="2:14" ht="12" thickBot="1">
      <c r="B19" s="28" t="s">
        <v>212</v>
      </c>
      <c r="C19" s="21"/>
      <c r="D19" s="298" t="str">
        <f>IF(organico!D15=ULA!F301,"ok","errore")</f>
        <v>ok</v>
      </c>
      <c r="E19" s="298" t="str">
        <f>IF(organico!E15=ULA!G301,"ok","errore")</f>
        <v>ok</v>
      </c>
      <c r="F19" s="298" t="str">
        <f>IF(organico!F15=ULA!H301,"ok","errore")</f>
        <v>ok</v>
      </c>
      <c r="G19" s="298" t="str">
        <f>IF(organico!G15=ULA!I301,"ok","errore")</f>
        <v>ok</v>
      </c>
      <c r="H19" s="299"/>
      <c r="I19" s="298" t="str">
        <f>IF(organico!I15=ULA!K301,"ok","errore")</f>
        <v>ok</v>
      </c>
      <c r="J19" s="298" t="str">
        <f>IF(organico!J15=ULA!J301,"ok","errore")</f>
        <v>ok</v>
      </c>
      <c r="K19" s="298" t="str">
        <f>IF(organico!K15=ULA!L301,"ok","errore")</f>
        <v>ok</v>
      </c>
      <c r="L19" s="299"/>
      <c r="M19" s="298" t="str">
        <f>IF(organico!M15=ULA!M301,"ok","errore")</f>
        <v>ok</v>
      </c>
      <c r="N19" s="21"/>
    </row>
    <row r="20" spans="2:14">
      <c r="B20" s="21"/>
      <c r="C20" s="21"/>
      <c r="D20" s="21"/>
      <c r="E20" s="21"/>
      <c r="F20" s="21"/>
      <c r="G20" s="21"/>
      <c r="H20" s="297"/>
      <c r="I20" s="21"/>
      <c r="J20" s="21"/>
      <c r="K20" s="21"/>
      <c r="L20" s="297"/>
      <c r="M20" s="21"/>
      <c r="N20" s="21"/>
    </row>
    <row r="21" spans="2:14">
      <c r="B21" s="21"/>
      <c r="C21" s="21"/>
      <c r="D21" s="21"/>
      <c r="E21" s="21"/>
      <c r="F21" s="21"/>
      <c r="G21" s="21"/>
      <c r="H21" s="297"/>
      <c r="I21" s="21"/>
      <c r="J21" s="21"/>
      <c r="K21" s="21"/>
      <c r="L21" s="21"/>
      <c r="M21" s="21"/>
      <c r="N21" s="21"/>
    </row>
    <row r="22" spans="2:14">
      <c r="B22" s="27" t="s">
        <v>131</v>
      </c>
      <c r="C22" s="22"/>
      <c r="D22" s="22"/>
      <c r="E22" s="22"/>
      <c r="F22" s="22"/>
      <c r="G22" s="22"/>
      <c r="H22" s="22"/>
      <c r="I22" s="22"/>
      <c r="J22" s="22"/>
      <c r="K22" s="22"/>
      <c r="L22" s="22"/>
      <c r="M22" s="22"/>
      <c r="N22" s="22"/>
    </row>
    <row r="23" spans="2:14" ht="36.75" customHeight="1">
      <c r="B23" s="542" t="s">
        <v>132</v>
      </c>
      <c r="C23" s="542"/>
      <c r="D23" s="542"/>
      <c r="E23" s="542"/>
      <c r="F23" s="542"/>
      <c r="G23" s="542"/>
      <c r="H23" s="542"/>
      <c r="I23" s="542"/>
      <c r="J23" s="542"/>
      <c r="K23" s="542"/>
      <c r="L23" s="542"/>
      <c r="M23" s="542"/>
      <c r="N23" s="542"/>
    </row>
    <row r="24" spans="2:14">
      <c r="B24" s="522"/>
      <c r="C24" s="522"/>
      <c r="D24" s="522"/>
      <c r="E24" s="522"/>
      <c r="F24" s="522"/>
      <c r="G24" s="522"/>
      <c r="H24" s="522"/>
      <c r="I24" s="522"/>
      <c r="J24" s="522"/>
      <c r="K24" s="522"/>
      <c r="L24" s="522"/>
      <c r="M24" s="522"/>
      <c r="N24" s="522"/>
    </row>
  </sheetData>
  <sheetProtection password="C65E" sheet="1"/>
  <mergeCells count="15">
    <mergeCell ref="C1:I1"/>
    <mergeCell ref="D5:M5"/>
    <mergeCell ref="A9:A12"/>
    <mergeCell ref="B23:N23"/>
    <mergeCell ref="I7:L7"/>
    <mergeCell ref="B13:C13"/>
    <mergeCell ref="O7:O8"/>
    <mergeCell ref="B24:N24"/>
    <mergeCell ref="D7:D8"/>
    <mergeCell ref="E7:H7"/>
    <mergeCell ref="M7:M8"/>
    <mergeCell ref="B7:B8"/>
    <mergeCell ref="C7:C8"/>
    <mergeCell ref="B14:C14"/>
    <mergeCell ref="B15:C15"/>
  </mergeCells>
  <phoneticPr fontId="3" type="noConversion"/>
  <conditionalFormatting sqref="D19:M19">
    <cfRule type="containsText" dxfId="5" priority="1" stopIfTrue="1" operator="containsText" text="errore">
      <formula>NOT(ISERROR(SEARCH("errore",D19)))</formula>
    </cfRule>
    <cfRule type="iconSet" priority="2">
      <iconSet iconSet="3TrafficLights2">
        <cfvo type="percent" val="0"/>
        <cfvo type="percent" val="33"/>
        <cfvo type="percent" val="67"/>
      </iconSet>
    </cfRule>
  </conditionalFormatting>
  <pageMargins left="0.47" right="0.22" top="1" bottom="1" header="0.5" footer="0.5"/>
  <pageSetup paperSize="9" scale="6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I16" sqref="I16"/>
    </sheetView>
  </sheetViews>
  <sheetFormatPr defaultColWidth="9.1796875" defaultRowHeight="11.5"/>
  <cols>
    <col min="1" max="1" width="4.26953125" style="17" customWidth="1"/>
    <col min="2" max="2" width="26.26953125" style="17" customWidth="1"/>
    <col min="3" max="3" width="15.7265625" style="17" customWidth="1"/>
    <col min="4" max="4" width="14.54296875" style="17" customWidth="1"/>
    <col min="5" max="5" width="13.1796875" style="17" customWidth="1"/>
    <col min="6" max="6" width="13.54296875" style="17" customWidth="1"/>
    <col min="7" max="7" width="15.26953125" style="17" customWidth="1"/>
    <col min="8" max="8" width="6.54296875" style="17" customWidth="1"/>
    <col min="9" max="9" width="63.81640625" style="17" customWidth="1"/>
    <col min="10" max="16384" width="9.1796875" style="17"/>
  </cols>
  <sheetData>
    <row r="1" spans="1:13" ht="20">
      <c r="A1" s="16" t="s">
        <v>60</v>
      </c>
      <c r="B1" s="18"/>
      <c r="C1" s="547">
        <f>+bilanci!A1</f>
        <v>0</v>
      </c>
      <c r="D1" s="548"/>
      <c r="E1" s="548"/>
      <c r="F1" s="548"/>
      <c r="G1" s="548"/>
      <c r="H1" s="548"/>
      <c r="I1" s="549"/>
      <c r="K1" s="20"/>
      <c r="L1" s="20"/>
      <c r="M1" s="20"/>
    </row>
    <row r="3" spans="1:13" ht="15.5">
      <c r="A3" s="18" t="s">
        <v>154</v>
      </c>
      <c r="B3" s="18"/>
      <c r="C3" s="474" t="str">
        <f>+bilanci!D5</f>
        <v>xxxx</v>
      </c>
      <c r="E3" s="21"/>
      <c r="F3" s="21"/>
      <c r="G3" s="21"/>
    </row>
    <row r="4" spans="1:13">
      <c r="A4" s="18"/>
    </row>
    <row r="5" spans="1:13">
      <c r="A5" s="18"/>
    </row>
    <row r="6" spans="1:13" ht="15.5">
      <c r="A6" s="18"/>
      <c r="B6" s="552" t="s">
        <v>73</v>
      </c>
      <c r="C6" s="553"/>
      <c r="D6" s="553"/>
      <c r="E6" s="553"/>
      <c r="F6" s="553"/>
      <c r="G6" s="554"/>
    </row>
    <row r="7" spans="1:13" ht="12" thickBot="1">
      <c r="A7" s="18"/>
    </row>
    <row r="8" spans="1:13" ht="23">
      <c r="A8" s="18"/>
      <c r="B8" s="30" t="s">
        <v>70</v>
      </c>
      <c r="C8" s="13" t="s">
        <v>24</v>
      </c>
      <c r="D8" s="13" t="s">
        <v>25</v>
      </c>
      <c r="E8" s="13" t="s">
        <v>40</v>
      </c>
      <c r="F8" s="13" t="s">
        <v>26</v>
      </c>
      <c r="G8" s="550" t="s">
        <v>3</v>
      </c>
      <c r="I8" s="520" t="s">
        <v>98</v>
      </c>
    </row>
    <row r="9" spans="1:13" s="33" customFormat="1" ht="46.5" thickBot="1">
      <c r="B9" s="31" t="s">
        <v>71</v>
      </c>
      <c r="C9" s="32" t="s">
        <v>65</v>
      </c>
      <c r="D9" s="32" t="s">
        <v>66</v>
      </c>
      <c r="E9" s="32" t="s">
        <v>67</v>
      </c>
      <c r="F9" s="32" t="s">
        <v>68</v>
      </c>
      <c r="G9" s="551"/>
      <c r="H9" s="1"/>
      <c r="I9" s="521"/>
    </row>
    <row r="10" spans="1:13">
      <c r="B10" s="2" t="s">
        <v>27</v>
      </c>
      <c r="C10" s="163">
        <f>organico!M9</f>
        <v>0</v>
      </c>
      <c r="D10" s="163">
        <f>organico!M10</f>
        <v>0</v>
      </c>
      <c r="E10" s="163">
        <f>organico!M11</f>
        <v>0</v>
      </c>
      <c r="F10" s="163">
        <f>organico!M12</f>
        <v>0</v>
      </c>
      <c r="G10" s="164">
        <f>SUM(C10:F10)</f>
        <v>0</v>
      </c>
      <c r="H10" s="21"/>
      <c r="I10" s="152"/>
    </row>
    <row r="11" spans="1:13" ht="12" thickBot="1">
      <c r="B11" s="3" t="s">
        <v>28</v>
      </c>
      <c r="C11" s="165">
        <f>organico!D9</f>
        <v>0</v>
      </c>
      <c r="D11" s="165">
        <f>organico!D10</f>
        <v>0</v>
      </c>
      <c r="E11" s="165">
        <f>organico!D11</f>
        <v>0</v>
      </c>
      <c r="F11" s="165">
        <f>organico!D12</f>
        <v>0</v>
      </c>
      <c r="G11" s="166">
        <f>SUM(C11:F11)</f>
        <v>0</v>
      </c>
      <c r="H11" s="21"/>
      <c r="I11" s="136"/>
    </row>
    <row r="12" spans="1:13">
      <c r="B12" s="2" t="s">
        <v>29</v>
      </c>
      <c r="C12" s="252"/>
      <c r="D12" s="252"/>
      <c r="E12" s="252"/>
      <c r="F12" s="252"/>
      <c r="G12" s="164">
        <f>SUM(C12:F12)</f>
        <v>0</v>
      </c>
      <c r="H12" s="21"/>
      <c r="I12" s="136"/>
    </row>
    <row r="13" spans="1:13">
      <c r="B13" s="4" t="s">
        <v>30</v>
      </c>
      <c r="C13" s="253"/>
      <c r="D13" s="253"/>
      <c r="E13" s="253"/>
      <c r="F13" s="253"/>
      <c r="G13" s="167">
        <f>SUM(C13:F13)</f>
        <v>0</v>
      </c>
      <c r="H13" s="21"/>
      <c r="I13" s="136"/>
    </row>
    <row r="14" spans="1:13" ht="12" thickBot="1">
      <c r="B14" s="5" t="s">
        <v>31</v>
      </c>
      <c r="C14" s="168">
        <f>SUM(C12:C13)</f>
        <v>0</v>
      </c>
      <c r="D14" s="168">
        <f>SUM(D12:D13)</f>
        <v>0</v>
      </c>
      <c r="E14" s="168">
        <f>SUM(E12:E13)</f>
        <v>0</v>
      </c>
      <c r="F14" s="168">
        <f>SUM(F12:F13)</f>
        <v>0</v>
      </c>
      <c r="G14" s="166">
        <f>SUM(C14:F14)</f>
        <v>0</v>
      </c>
      <c r="H14" s="21"/>
      <c r="I14" s="136"/>
    </row>
    <row r="15" spans="1:13" ht="12" thickBot="1">
      <c r="B15" s="6" t="s">
        <v>32</v>
      </c>
      <c r="C15" s="169" t="e">
        <f>+C12/C10</f>
        <v>#DIV/0!</v>
      </c>
      <c r="D15" s="151"/>
      <c r="E15" s="151"/>
      <c r="F15" s="151"/>
      <c r="G15" s="151"/>
      <c r="H15" s="21"/>
      <c r="I15" s="136"/>
    </row>
    <row r="16" spans="1:13" ht="12" thickBot="1">
      <c r="B16" s="8" t="s">
        <v>33</v>
      </c>
      <c r="C16" s="170" t="e">
        <f>C14/C10</f>
        <v>#DIV/0!</v>
      </c>
      <c r="D16" s="170" t="e">
        <f>D14/D10</f>
        <v>#DIV/0!</v>
      </c>
      <c r="E16" s="170" t="e">
        <f>E14/E10</f>
        <v>#DIV/0!</v>
      </c>
      <c r="F16" s="170" t="e">
        <f>F14/F10</f>
        <v>#DIV/0!</v>
      </c>
      <c r="G16" s="171" t="e">
        <f>G14/G10</f>
        <v>#DIV/0!</v>
      </c>
      <c r="H16" s="21"/>
      <c r="I16" s="136"/>
    </row>
    <row r="17" spans="2:9" ht="12" thickBot="1">
      <c r="B17" s="8" t="s">
        <v>34</v>
      </c>
      <c r="C17" s="9"/>
      <c r="D17" s="9"/>
      <c r="E17" s="9"/>
      <c r="F17" s="9"/>
      <c r="G17" s="171" t="e">
        <f>+G12/(G13-F13)</f>
        <v>#DIV/0!</v>
      </c>
      <c r="H17" s="21"/>
      <c r="I17" s="138"/>
    </row>
    <row r="18" spans="2:9" ht="33" customHeight="1">
      <c r="B18" s="10"/>
      <c r="C18" s="7"/>
      <c r="D18" s="7"/>
      <c r="E18" s="7"/>
      <c r="F18" s="7"/>
      <c r="G18" s="7"/>
    </row>
    <row r="19" spans="2:9" ht="12" thickBot="1">
      <c r="B19" s="27" t="s">
        <v>131</v>
      </c>
      <c r="C19" s="21"/>
    </row>
    <row r="20" spans="2:9" ht="45.75" customHeight="1" thickBot="1">
      <c r="B20" s="555" t="s">
        <v>142</v>
      </c>
      <c r="C20" s="556"/>
      <c r="D20" s="556"/>
      <c r="E20" s="556"/>
      <c r="F20" s="556"/>
      <c r="G20" s="556"/>
      <c r="H20" s="557"/>
    </row>
    <row r="22" spans="2:9">
      <c r="I22" s="21"/>
    </row>
  </sheetData>
  <sheetProtection password="C65E" sheet="1"/>
  <mergeCells count="5">
    <mergeCell ref="C1:I1"/>
    <mergeCell ref="G8:G9"/>
    <mergeCell ref="B6:G6"/>
    <mergeCell ref="B20:H20"/>
    <mergeCell ref="I8:I9"/>
  </mergeCells>
  <phoneticPr fontId="3" type="noConversion"/>
  <pageMargins left="0.53" right="0.22" top="1" bottom="1"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opLeftCell="A4" workbookViewId="0">
      <selection activeCell="I14" sqref="I14:I15"/>
    </sheetView>
  </sheetViews>
  <sheetFormatPr defaultColWidth="9.1796875" defaultRowHeight="11.5"/>
  <cols>
    <col min="1" max="1" width="4" style="17" customWidth="1"/>
    <col min="2" max="2" width="35.54296875" style="17" customWidth="1"/>
    <col min="3" max="12" width="14.7265625" style="17" customWidth="1"/>
    <col min="13" max="13" width="5.453125" style="17" customWidth="1"/>
    <col min="14" max="14" width="59.54296875" style="17" customWidth="1"/>
    <col min="15" max="16384" width="9.1796875" style="17"/>
  </cols>
  <sheetData>
    <row r="1" spans="1:14" ht="20">
      <c r="A1" s="16" t="s">
        <v>60</v>
      </c>
      <c r="B1" s="18"/>
      <c r="C1" s="547">
        <f>+bilanci!A1</f>
        <v>0</v>
      </c>
      <c r="D1" s="548"/>
      <c r="E1" s="548"/>
      <c r="F1" s="548"/>
      <c r="G1" s="548"/>
      <c r="H1" s="548"/>
      <c r="I1" s="549"/>
      <c r="J1" s="20"/>
      <c r="K1" s="20"/>
      <c r="L1" s="20"/>
      <c r="M1" s="20"/>
    </row>
    <row r="3" spans="1:14" ht="15.5">
      <c r="A3" s="18" t="s">
        <v>154</v>
      </c>
      <c r="B3" s="18"/>
      <c r="C3" s="474" t="str">
        <f>+bilanci!D5</f>
        <v>xxxx</v>
      </c>
      <c r="E3" s="21"/>
      <c r="F3" s="21"/>
      <c r="G3" s="21"/>
    </row>
    <row r="4" spans="1:14">
      <c r="B4" s="18"/>
    </row>
    <row r="5" spans="1:14">
      <c r="C5" s="21"/>
      <c r="D5" s="21"/>
      <c r="E5" s="21"/>
    </row>
    <row r="6" spans="1:14">
      <c r="C6" s="23"/>
      <c r="D6" s="23"/>
      <c r="E6" s="23"/>
    </row>
    <row r="7" spans="1:14">
      <c r="C7" s="21"/>
      <c r="D7" s="21"/>
      <c r="E7" s="21"/>
    </row>
    <row r="9" spans="1:14" ht="20.25" customHeight="1">
      <c r="B9" s="562" t="s">
        <v>77</v>
      </c>
      <c r="C9" s="563"/>
      <c r="D9" s="563"/>
      <c r="E9" s="563"/>
      <c r="F9" s="563"/>
      <c r="G9" s="563"/>
      <c r="H9" s="563"/>
      <c r="I9" s="563"/>
      <c r="J9" s="563"/>
      <c r="K9" s="563"/>
      <c r="L9" s="564"/>
    </row>
    <row r="10" spans="1:14" ht="12" thickBot="1">
      <c r="B10" s="18" t="s">
        <v>13</v>
      </c>
      <c r="C10" s="18"/>
    </row>
    <row r="11" spans="1:14">
      <c r="B11" s="560" t="s">
        <v>75</v>
      </c>
      <c r="C11" s="560" t="s">
        <v>35</v>
      </c>
      <c r="D11" s="525" t="s">
        <v>72</v>
      </c>
      <c r="E11" s="526"/>
      <c r="F11" s="526"/>
      <c r="G11" s="527"/>
      <c r="H11" s="565" t="s">
        <v>561</v>
      </c>
      <c r="I11" s="566"/>
      <c r="J11" s="566"/>
      <c r="K11" s="567"/>
      <c r="L11" s="520" t="s">
        <v>50</v>
      </c>
      <c r="N11" s="520" t="s">
        <v>98</v>
      </c>
    </row>
    <row r="12" spans="1:14">
      <c r="B12" s="561"/>
      <c r="C12" s="561"/>
      <c r="D12" s="571"/>
      <c r="E12" s="572"/>
      <c r="F12" s="572"/>
      <c r="G12" s="573"/>
      <c r="H12" s="568"/>
      <c r="I12" s="569"/>
      <c r="J12" s="569"/>
      <c r="K12" s="570"/>
      <c r="L12" s="558"/>
      <c r="N12" s="558"/>
    </row>
    <row r="13" spans="1:14" ht="12" thickBot="1">
      <c r="B13" s="559"/>
      <c r="C13" s="559"/>
      <c r="D13" s="34" t="s">
        <v>36</v>
      </c>
      <c r="E13" s="35" t="s">
        <v>37</v>
      </c>
      <c r="F13" s="35" t="s">
        <v>38</v>
      </c>
      <c r="G13" s="36" t="s">
        <v>3</v>
      </c>
      <c r="H13" s="37" t="s">
        <v>61</v>
      </c>
      <c r="I13" s="38" t="s">
        <v>62</v>
      </c>
      <c r="J13" s="38" t="s">
        <v>63</v>
      </c>
      <c r="K13" s="39" t="s">
        <v>64</v>
      </c>
      <c r="L13" s="559"/>
      <c r="N13" s="559"/>
    </row>
    <row r="14" spans="1:14">
      <c r="B14" s="40" t="s">
        <v>46</v>
      </c>
      <c r="C14" s="148"/>
      <c r="D14" s="254"/>
      <c r="E14" s="255"/>
      <c r="F14" s="255"/>
      <c r="G14" s="184">
        <f>SUM(D14:F14)</f>
        <v>0</v>
      </c>
      <c r="H14" s="254"/>
      <c r="I14" s="255"/>
      <c r="J14" s="260"/>
      <c r="K14" s="184">
        <f>SUM(H14:J14)</f>
        <v>0</v>
      </c>
      <c r="L14" s="185">
        <f>C14+G14+K14</f>
        <v>0</v>
      </c>
      <c r="M14" s="45"/>
      <c r="N14" s="142"/>
    </row>
    <row r="15" spans="1:14">
      <c r="B15" s="41" t="s">
        <v>47</v>
      </c>
      <c r="C15" s="149"/>
      <c r="D15" s="256"/>
      <c r="E15" s="257"/>
      <c r="F15" s="257"/>
      <c r="G15" s="186">
        <f>SUM(D15:F15)</f>
        <v>0</v>
      </c>
      <c r="H15" s="256"/>
      <c r="I15" s="257"/>
      <c r="J15" s="257"/>
      <c r="K15" s="186">
        <f>SUM(H15:J15)</f>
        <v>0</v>
      </c>
      <c r="L15" s="187">
        <f>C15+G15+K15</f>
        <v>0</v>
      </c>
      <c r="M15" s="45"/>
      <c r="N15" s="136"/>
    </row>
    <row r="16" spans="1:14">
      <c r="B16" s="41" t="s">
        <v>48</v>
      </c>
      <c r="C16" s="149"/>
      <c r="D16" s="256"/>
      <c r="E16" s="257"/>
      <c r="F16" s="257"/>
      <c r="G16" s="186">
        <f>SUM(D16:F16)</f>
        <v>0</v>
      </c>
      <c r="H16" s="256"/>
      <c r="I16" s="257"/>
      <c r="J16" s="257"/>
      <c r="K16" s="186">
        <f>SUM(H16:J16)</f>
        <v>0</v>
      </c>
      <c r="L16" s="187">
        <f>C16+G16+K16</f>
        <v>0</v>
      </c>
      <c r="M16" s="45"/>
      <c r="N16" s="136"/>
    </row>
    <row r="17" spans="2:14" ht="12" thickBot="1">
      <c r="B17" s="42" t="s">
        <v>49</v>
      </c>
      <c r="C17" s="150"/>
      <c r="D17" s="258"/>
      <c r="E17" s="259"/>
      <c r="F17" s="259"/>
      <c r="G17" s="188">
        <f>SUM(D17:F17)</f>
        <v>0</v>
      </c>
      <c r="H17" s="258"/>
      <c r="I17" s="259"/>
      <c r="J17" s="259"/>
      <c r="K17" s="188">
        <f>SUM(H17:J17)</f>
        <v>0</v>
      </c>
      <c r="L17" s="189">
        <f>C17+G17+K17</f>
        <v>0</v>
      </c>
      <c r="M17" s="45"/>
      <c r="N17" s="136"/>
    </row>
    <row r="18" spans="2:14">
      <c r="B18" s="43" t="s">
        <v>50</v>
      </c>
      <c r="C18" s="172">
        <f t="shared" ref="C18:L18" si="0">SUM(C14:C17)</f>
        <v>0</v>
      </c>
      <c r="D18" s="173">
        <f t="shared" si="0"/>
        <v>0</v>
      </c>
      <c r="E18" s="174">
        <f t="shared" si="0"/>
        <v>0</v>
      </c>
      <c r="F18" s="174">
        <f t="shared" si="0"/>
        <v>0</v>
      </c>
      <c r="G18" s="175">
        <f t="shared" si="0"/>
        <v>0</v>
      </c>
      <c r="H18" s="173">
        <f t="shared" si="0"/>
        <v>0</v>
      </c>
      <c r="I18" s="174">
        <f t="shared" si="0"/>
        <v>0</v>
      </c>
      <c r="J18" s="174">
        <f t="shared" si="0"/>
        <v>0</v>
      </c>
      <c r="K18" s="175">
        <f t="shared" si="0"/>
        <v>0</v>
      </c>
      <c r="L18" s="172">
        <f t="shared" si="0"/>
        <v>0</v>
      </c>
      <c r="M18" s="45"/>
      <c r="N18" s="136"/>
    </row>
    <row r="19" spans="2:14">
      <c r="B19" s="41" t="s">
        <v>51</v>
      </c>
      <c r="C19" s="176">
        <f>organico!D13</f>
        <v>0</v>
      </c>
      <c r="D19" s="177">
        <f>organico!E13</f>
        <v>0</v>
      </c>
      <c r="E19" s="178">
        <f>organico!F13</f>
        <v>0</v>
      </c>
      <c r="F19" s="178">
        <f>organico!G13</f>
        <v>0</v>
      </c>
      <c r="G19" s="179">
        <f>SUM(D19:F19)</f>
        <v>0</v>
      </c>
      <c r="H19" s="177">
        <f>organico!I13</f>
        <v>0</v>
      </c>
      <c r="I19" s="178">
        <f>organico!J13</f>
        <v>0</v>
      </c>
      <c r="J19" s="178">
        <f>organico!K13</f>
        <v>0</v>
      </c>
      <c r="K19" s="179">
        <f>SUM(H19:J19)</f>
        <v>0</v>
      </c>
      <c r="L19" s="176">
        <f>C19+G19+K19</f>
        <v>0</v>
      </c>
      <c r="M19" s="45"/>
      <c r="N19" s="136"/>
    </row>
    <row r="20" spans="2:14" ht="12" thickBot="1">
      <c r="B20" s="44" t="s">
        <v>76</v>
      </c>
      <c r="C20" s="180">
        <f>IF(C19=0,0,C18/C19)</f>
        <v>0</v>
      </c>
      <c r="D20" s="181">
        <f t="shared" ref="D20:L20" si="1">IF(D19=0,0,D18/D19)</f>
        <v>0</v>
      </c>
      <c r="E20" s="182">
        <f t="shared" si="1"/>
        <v>0</v>
      </c>
      <c r="F20" s="182">
        <f t="shared" si="1"/>
        <v>0</v>
      </c>
      <c r="G20" s="183">
        <f>IF(G19=0,0,G18/G19)</f>
        <v>0</v>
      </c>
      <c r="H20" s="181">
        <f t="shared" si="1"/>
        <v>0</v>
      </c>
      <c r="I20" s="182">
        <f t="shared" si="1"/>
        <v>0</v>
      </c>
      <c r="J20" s="182">
        <f t="shared" si="1"/>
        <v>0</v>
      </c>
      <c r="K20" s="183">
        <f t="shared" si="1"/>
        <v>0</v>
      </c>
      <c r="L20" s="180">
        <f t="shared" si="1"/>
        <v>0</v>
      </c>
      <c r="M20" s="45"/>
      <c r="N20" s="138"/>
    </row>
    <row r="21" spans="2:14">
      <c r="B21" s="21"/>
      <c r="C21" s="46"/>
      <c r="D21" s="46"/>
      <c r="E21" s="46"/>
      <c r="F21" s="46"/>
      <c r="G21" s="46"/>
      <c r="H21" s="46"/>
      <c r="I21" s="46"/>
      <c r="J21" s="46"/>
      <c r="K21" s="46"/>
      <c r="L21" s="46"/>
      <c r="M21" s="46"/>
    </row>
    <row r="22" spans="2:14" ht="12" thickBot="1">
      <c r="B22" s="44" t="s">
        <v>182</v>
      </c>
      <c r="C22" s="269" t="e">
        <f>+C20/$L$20</f>
        <v>#DIV/0!</v>
      </c>
      <c r="D22" s="181"/>
      <c r="E22" s="182"/>
      <c r="F22" s="182"/>
      <c r="G22" s="268" t="e">
        <f>+G20/$L$20</f>
        <v>#DIV/0!</v>
      </c>
      <c r="H22" s="181"/>
      <c r="I22" s="182"/>
      <c r="J22" s="182"/>
      <c r="K22" s="268" t="e">
        <f>+K20/$L$20</f>
        <v>#DIV/0!</v>
      </c>
      <c r="L22" s="268" t="e">
        <f>+L20/$L$20</f>
        <v>#DIV/0!</v>
      </c>
    </row>
    <row r="24" spans="2:14" ht="12" thickBot="1">
      <c r="B24" s="18" t="s">
        <v>562</v>
      </c>
      <c r="G24" s="298" t="str">
        <f>IF(G18&lt;=bilanci!D267,"ok","errore")</f>
        <v>ok</v>
      </c>
    </row>
  </sheetData>
  <sheetProtection password="C65E" sheet="1"/>
  <mergeCells count="8">
    <mergeCell ref="C1:I1"/>
    <mergeCell ref="N11:N13"/>
    <mergeCell ref="C11:C13"/>
    <mergeCell ref="B9:L9"/>
    <mergeCell ref="H11:K12"/>
    <mergeCell ref="L11:L13"/>
    <mergeCell ref="B11:B13"/>
    <mergeCell ref="D11:G12"/>
  </mergeCells>
  <phoneticPr fontId="3" type="noConversion"/>
  <conditionalFormatting sqref="G24">
    <cfRule type="containsText" dxfId="4" priority="1" stopIfTrue="1" operator="containsText" text="errore">
      <formula>NOT(ISERROR(SEARCH("errore",G24)))</formula>
    </cfRule>
    <cfRule type="containsText" dxfId="3" priority="2" stopIfTrue="1" operator="containsText" text="errore">
      <formula>NOT(ISERROR(SEARCH("errore",G24)))</formula>
    </cfRule>
    <cfRule type="iconSet" priority="3">
      <iconSet iconSet="3TrafficLights2">
        <cfvo type="percent" val="0"/>
        <cfvo type="percent" val="33"/>
        <cfvo type="percent" val="67"/>
      </iconSet>
    </cfRule>
  </conditionalFormatting>
  <pageMargins left="0.47244094488188981" right="0.23622047244094491" top="0.98425196850393704" bottom="0.98425196850393704" header="0.51181102362204722" footer="0.51181102362204722"/>
  <pageSetup paperSize="9" scale="70"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2"/>
  <sheetViews>
    <sheetView workbookViewId="0">
      <selection activeCell="J12" sqref="J12"/>
    </sheetView>
  </sheetViews>
  <sheetFormatPr defaultColWidth="9.1796875" defaultRowHeight="11.5"/>
  <cols>
    <col min="1" max="1" width="5" style="17" customWidth="1"/>
    <col min="2" max="2" width="18" style="17" customWidth="1"/>
    <col min="3" max="3" width="23.54296875" style="17" customWidth="1"/>
    <col min="4" max="14" width="14.7265625" style="17" customWidth="1"/>
    <col min="15" max="15" width="9.1796875" style="17"/>
    <col min="16" max="16" width="54.54296875" style="17" customWidth="1"/>
    <col min="17" max="16384" width="9.1796875" style="17"/>
  </cols>
  <sheetData>
    <row r="1" spans="1:16" ht="20">
      <c r="A1" s="16" t="s">
        <v>60</v>
      </c>
      <c r="B1" s="18"/>
      <c r="C1" s="547">
        <f>+bilanci!A1</f>
        <v>0</v>
      </c>
      <c r="D1" s="548"/>
      <c r="E1" s="548"/>
      <c r="F1" s="548"/>
      <c r="G1" s="548"/>
      <c r="H1" s="548"/>
      <c r="I1" s="549"/>
      <c r="J1" s="20"/>
      <c r="K1" s="20"/>
      <c r="L1" s="20"/>
      <c r="M1" s="20"/>
    </row>
    <row r="3" spans="1:16" ht="15.5">
      <c r="A3" s="18" t="s">
        <v>154</v>
      </c>
      <c r="B3" s="18"/>
      <c r="C3" s="474" t="str">
        <f>+bilanci!D5</f>
        <v>xxxx</v>
      </c>
      <c r="E3" s="21"/>
      <c r="F3" s="21"/>
      <c r="G3" s="21"/>
    </row>
    <row r="6" spans="1:16" ht="15.5">
      <c r="A6" s="21"/>
      <c r="B6" s="552" t="s">
        <v>94</v>
      </c>
      <c r="C6" s="553"/>
      <c r="D6" s="553"/>
      <c r="E6" s="553"/>
      <c r="F6" s="553"/>
      <c r="G6" s="553"/>
      <c r="H6" s="553"/>
      <c r="I6" s="553"/>
      <c r="J6" s="553"/>
      <c r="K6" s="554"/>
      <c r="L6" s="50"/>
      <c r="M6" s="50"/>
      <c r="N6" s="50"/>
    </row>
    <row r="7" spans="1:16" ht="12" thickBot="1">
      <c r="B7" s="18" t="s">
        <v>13</v>
      </c>
    </row>
    <row r="8" spans="1:16" ht="12.75" customHeight="1">
      <c r="A8" s="47"/>
      <c r="B8" s="602" t="s">
        <v>78</v>
      </c>
      <c r="C8" s="585" t="s">
        <v>75</v>
      </c>
      <c r="D8" s="586" t="s">
        <v>574</v>
      </c>
      <c r="E8" s="586" t="s">
        <v>575</v>
      </c>
      <c r="F8" s="586" t="s">
        <v>576</v>
      </c>
      <c r="G8" s="588" t="s">
        <v>577</v>
      </c>
      <c r="H8" s="588" t="s">
        <v>578</v>
      </c>
      <c r="I8" s="588" t="s">
        <v>579</v>
      </c>
      <c r="J8" s="588" t="s">
        <v>580</v>
      </c>
      <c r="K8" s="594" t="s">
        <v>581</v>
      </c>
      <c r="L8" s="579" t="s">
        <v>155</v>
      </c>
      <c r="M8" s="579" t="s">
        <v>156</v>
      </c>
      <c r="N8" s="582" t="s">
        <v>157</v>
      </c>
      <c r="P8" s="520" t="s">
        <v>98</v>
      </c>
    </row>
    <row r="9" spans="1:16">
      <c r="A9" s="47"/>
      <c r="B9" s="575"/>
      <c r="C9" s="580"/>
      <c r="D9" s="531"/>
      <c r="E9" s="531"/>
      <c r="F9" s="531"/>
      <c r="G9" s="589"/>
      <c r="H9" s="589"/>
      <c r="I9" s="589"/>
      <c r="J9" s="589"/>
      <c r="K9" s="595"/>
      <c r="L9" s="580"/>
      <c r="M9" s="580"/>
      <c r="N9" s="583"/>
      <c r="P9" s="558"/>
    </row>
    <row r="10" spans="1:16" ht="33.75" customHeight="1" thickBot="1">
      <c r="A10" s="21"/>
      <c r="B10" s="576"/>
      <c r="C10" s="581"/>
      <c r="D10" s="587"/>
      <c r="E10" s="587"/>
      <c r="F10" s="587"/>
      <c r="G10" s="590"/>
      <c r="H10" s="590"/>
      <c r="I10" s="590"/>
      <c r="J10" s="590"/>
      <c r="K10" s="596"/>
      <c r="L10" s="581"/>
      <c r="M10" s="581"/>
      <c r="N10" s="584"/>
      <c r="P10" s="561"/>
    </row>
    <row r="11" spans="1:16" s="45" customFormat="1" ht="27" customHeight="1">
      <c r="A11" s="48"/>
      <c r="B11" s="574" t="s">
        <v>104</v>
      </c>
      <c r="C11" s="143" t="s">
        <v>79</v>
      </c>
      <c r="D11" s="261"/>
      <c r="E11" s="261"/>
      <c r="F11" s="190">
        <f t="shared" ref="F11:F18" si="0">+D11-E11</f>
        <v>0</v>
      </c>
      <c r="G11" s="261"/>
      <c r="H11" s="261"/>
      <c r="I11" s="190">
        <f t="shared" ref="I11:J18" si="1">+D11+G11</f>
        <v>0</v>
      </c>
      <c r="J11" s="190">
        <f t="shared" si="1"/>
        <v>0</v>
      </c>
      <c r="K11" s="196">
        <f t="shared" ref="K11:K18" si="2">+I11-J11</f>
        <v>0</v>
      </c>
      <c r="L11" s="255"/>
      <c r="M11" s="462">
        <v>0</v>
      </c>
      <c r="N11" s="185">
        <f>L11-M11</f>
        <v>0</v>
      </c>
      <c r="P11" s="142"/>
    </row>
    <row r="12" spans="1:16" s="45" customFormat="1" ht="20">
      <c r="A12" s="48"/>
      <c r="B12" s="575"/>
      <c r="C12" s="144" t="s">
        <v>80</v>
      </c>
      <c r="D12" s="262"/>
      <c r="E12" s="262"/>
      <c r="F12" s="191">
        <f t="shared" si="0"/>
        <v>0</v>
      </c>
      <c r="G12" s="262"/>
      <c r="H12" s="262"/>
      <c r="I12" s="191">
        <f t="shared" si="1"/>
        <v>0</v>
      </c>
      <c r="J12" s="191">
        <f t="shared" si="1"/>
        <v>0</v>
      </c>
      <c r="K12" s="197">
        <f t="shared" si="2"/>
        <v>0</v>
      </c>
      <c r="L12" s="257"/>
      <c r="M12" s="463">
        <v>0</v>
      </c>
      <c r="N12" s="187">
        <f>L12-M12</f>
        <v>0</v>
      </c>
      <c r="P12" s="136"/>
    </row>
    <row r="13" spans="1:16" s="45" customFormat="1" ht="30">
      <c r="A13" s="48"/>
      <c r="B13" s="575"/>
      <c r="C13" s="144" t="s">
        <v>81</v>
      </c>
      <c r="D13" s="262"/>
      <c r="E13" s="262"/>
      <c r="F13" s="191">
        <f t="shared" si="0"/>
        <v>0</v>
      </c>
      <c r="G13" s="262"/>
      <c r="H13" s="262"/>
      <c r="I13" s="191">
        <f t="shared" si="1"/>
        <v>0</v>
      </c>
      <c r="J13" s="191">
        <f t="shared" si="1"/>
        <v>0</v>
      </c>
      <c r="K13" s="197">
        <f t="shared" si="2"/>
        <v>0</v>
      </c>
      <c r="L13" s="257"/>
      <c r="M13" s="463">
        <v>0</v>
      </c>
      <c r="N13" s="187">
        <f t="shared" ref="N13:N25" si="3">L13-M13</f>
        <v>0</v>
      </c>
      <c r="P13" s="136"/>
    </row>
    <row r="14" spans="1:16" s="45" customFormat="1" ht="20">
      <c r="A14" s="48"/>
      <c r="B14" s="575"/>
      <c r="C14" s="144" t="s">
        <v>82</v>
      </c>
      <c r="D14" s="262"/>
      <c r="E14" s="262"/>
      <c r="F14" s="191">
        <f t="shared" si="0"/>
        <v>0</v>
      </c>
      <c r="G14" s="262"/>
      <c r="H14" s="262"/>
      <c r="I14" s="191">
        <f t="shared" si="1"/>
        <v>0</v>
      </c>
      <c r="J14" s="191">
        <f t="shared" si="1"/>
        <v>0</v>
      </c>
      <c r="K14" s="197">
        <f t="shared" si="2"/>
        <v>0</v>
      </c>
      <c r="L14" s="257"/>
      <c r="M14" s="463">
        <v>0</v>
      </c>
      <c r="N14" s="187">
        <f t="shared" si="3"/>
        <v>0</v>
      </c>
      <c r="P14" s="136"/>
    </row>
    <row r="15" spans="1:16" s="45" customFormat="1">
      <c r="A15" s="48"/>
      <c r="B15" s="575"/>
      <c r="C15" s="144" t="s">
        <v>83</v>
      </c>
      <c r="D15" s="262"/>
      <c r="E15" s="262"/>
      <c r="F15" s="191">
        <f t="shared" si="0"/>
        <v>0</v>
      </c>
      <c r="G15" s="262"/>
      <c r="H15" s="262"/>
      <c r="I15" s="191">
        <f t="shared" si="1"/>
        <v>0</v>
      </c>
      <c r="J15" s="191">
        <f t="shared" si="1"/>
        <v>0</v>
      </c>
      <c r="K15" s="197">
        <f t="shared" si="2"/>
        <v>0</v>
      </c>
      <c r="L15" s="257"/>
      <c r="M15" s="463">
        <v>0</v>
      </c>
      <c r="N15" s="187">
        <f t="shared" si="3"/>
        <v>0</v>
      </c>
      <c r="P15" s="136"/>
    </row>
    <row r="16" spans="1:16" s="45" customFormat="1" ht="20">
      <c r="A16" s="48"/>
      <c r="B16" s="575"/>
      <c r="C16" s="144" t="s">
        <v>84</v>
      </c>
      <c r="D16" s="262"/>
      <c r="E16" s="262"/>
      <c r="F16" s="191">
        <f t="shared" si="0"/>
        <v>0</v>
      </c>
      <c r="G16" s="262"/>
      <c r="H16" s="262"/>
      <c r="I16" s="191">
        <f t="shared" si="1"/>
        <v>0</v>
      </c>
      <c r="J16" s="191">
        <f t="shared" si="1"/>
        <v>0</v>
      </c>
      <c r="K16" s="197">
        <f t="shared" si="2"/>
        <v>0</v>
      </c>
      <c r="L16" s="257"/>
      <c r="M16" s="463">
        <v>0</v>
      </c>
      <c r="N16" s="187">
        <f t="shared" si="3"/>
        <v>0</v>
      </c>
      <c r="P16" s="136"/>
    </row>
    <row r="17" spans="1:16" s="45" customFormat="1">
      <c r="A17" s="48"/>
      <c r="B17" s="575"/>
      <c r="C17" s="144" t="s">
        <v>85</v>
      </c>
      <c r="D17" s="262"/>
      <c r="E17" s="262"/>
      <c r="F17" s="191">
        <f t="shared" si="0"/>
        <v>0</v>
      </c>
      <c r="G17" s="262"/>
      <c r="H17" s="262"/>
      <c r="I17" s="191">
        <f t="shared" si="1"/>
        <v>0</v>
      </c>
      <c r="J17" s="191">
        <f t="shared" si="1"/>
        <v>0</v>
      </c>
      <c r="K17" s="197">
        <f t="shared" si="2"/>
        <v>0</v>
      </c>
      <c r="L17" s="257"/>
      <c r="M17" s="463">
        <v>0</v>
      </c>
      <c r="N17" s="187">
        <f t="shared" si="3"/>
        <v>0</v>
      </c>
      <c r="P17" s="136"/>
    </row>
    <row r="18" spans="1:16" s="45" customFormat="1" ht="25.5" customHeight="1" thickBot="1">
      <c r="A18" s="48"/>
      <c r="B18" s="576"/>
      <c r="C18" s="145" t="s">
        <v>91</v>
      </c>
      <c r="D18" s="263"/>
      <c r="E18" s="263"/>
      <c r="F18" s="192">
        <f t="shared" si="0"/>
        <v>0</v>
      </c>
      <c r="G18" s="263"/>
      <c r="H18" s="263"/>
      <c r="I18" s="192">
        <f t="shared" si="1"/>
        <v>0</v>
      </c>
      <c r="J18" s="192">
        <f t="shared" si="1"/>
        <v>0</v>
      </c>
      <c r="K18" s="198">
        <f t="shared" si="2"/>
        <v>0</v>
      </c>
      <c r="L18" s="259"/>
      <c r="M18" s="464">
        <v>0</v>
      </c>
      <c r="N18" s="189">
        <f t="shared" si="3"/>
        <v>0</v>
      </c>
      <c r="P18" s="136"/>
    </row>
    <row r="19" spans="1:16" s="45" customFormat="1" ht="12" thickBot="1">
      <c r="A19" s="48"/>
      <c r="B19" s="577" t="s">
        <v>90</v>
      </c>
      <c r="C19" s="578"/>
      <c r="D19" s="193">
        <f>SUM(D11:D18)</f>
        <v>0</v>
      </c>
      <c r="E19" s="193">
        <f t="shared" ref="E19:K19" si="4">SUM(E11:E18)</f>
        <v>0</v>
      </c>
      <c r="F19" s="193">
        <f t="shared" si="4"/>
        <v>0</v>
      </c>
      <c r="G19" s="193">
        <f t="shared" si="4"/>
        <v>0</v>
      </c>
      <c r="H19" s="193">
        <f t="shared" si="4"/>
        <v>0</v>
      </c>
      <c r="I19" s="193">
        <f t="shared" si="4"/>
        <v>0</v>
      </c>
      <c r="J19" s="193">
        <f t="shared" si="4"/>
        <v>0</v>
      </c>
      <c r="K19" s="199">
        <f t="shared" si="4"/>
        <v>0</v>
      </c>
      <c r="L19" s="199">
        <f>SUM(L11:L18)</f>
        <v>0</v>
      </c>
      <c r="M19" s="199">
        <f>SUM(M11:M18)</f>
        <v>0</v>
      </c>
      <c r="N19" s="465">
        <f>SUM(N11:N18)</f>
        <v>0</v>
      </c>
      <c r="P19" s="136"/>
    </row>
    <row r="20" spans="1:16" s="45" customFormat="1">
      <c r="A20" s="48"/>
      <c r="B20" s="574" t="s">
        <v>105</v>
      </c>
      <c r="C20" s="146" t="s">
        <v>86</v>
      </c>
      <c r="D20" s="261"/>
      <c r="E20" s="261"/>
      <c r="F20" s="190">
        <f t="shared" ref="F20:F25" si="5">+D20-E20</f>
        <v>0</v>
      </c>
      <c r="G20" s="261"/>
      <c r="H20" s="261"/>
      <c r="I20" s="190">
        <f t="shared" ref="I20:J25" si="6">+D20+G20</f>
        <v>0</v>
      </c>
      <c r="J20" s="190">
        <f t="shared" si="6"/>
        <v>0</v>
      </c>
      <c r="K20" s="196">
        <f t="shared" ref="K20:K25" si="7">+I20-J20</f>
        <v>0</v>
      </c>
      <c r="L20" s="255"/>
      <c r="M20" s="462">
        <v>0</v>
      </c>
      <c r="N20" s="185">
        <f t="shared" si="3"/>
        <v>0</v>
      </c>
      <c r="P20" s="136"/>
    </row>
    <row r="21" spans="1:16" s="45" customFormat="1">
      <c r="A21" s="48"/>
      <c r="B21" s="600"/>
      <c r="C21" s="147" t="s">
        <v>92</v>
      </c>
      <c r="D21" s="262"/>
      <c r="E21" s="262"/>
      <c r="F21" s="191">
        <f t="shared" si="5"/>
        <v>0</v>
      </c>
      <c r="G21" s="262"/>
      <c r="H21" s="262"/>
      <c r="I21" s="191">
        <f t="shared" si="6"/>
        <v>0</v>
      </c>
      <c r="J21" s="191">
        <f t="shared" si="6"/>
        <v>0</v>
      </c>
      <c r="K21" s="197">
        <f t="shared" si="7"/>
        <v>0</v>
      </c>
      <c r="L21" s="257"/>
      <c r="M21" s="463">
        <v>0</v>
      </c>
      <c r="N21" s="187">
        <f t="shared" si="3"/>
        <v>0</v>
      </c>
      <c r="P21" s="136"/>
    </row>
    <row r="22" spans="1:16" s="45" customFormat="1" ht="20">
      <c r="A22" s="48"/>
      <c r="B22" s="600"/>
      <c r="C22" s="147" t="s">
        <v>87</v>
      </c>
      <c r="D22" s="262"/>
      <c r="E22" s="262"/>
      <c r="F22" s="191">
        <f t="shared" si="5"/>
        <v>0</v>
      </c>
      <c r="G22" s="262"/>
      <c r="H22" s="262"/>
      <c r="I22" s="191">
        <f t="shared" si="6"/>
        <v>0</v>
      </c>
      <c r="J22" s="191">
        <f t="shared" si="6"/>
        <v>0</v>
      </c>
      <c r="K22" s="197">
        <f t="shared" si="7"/>
        <v>0</v>
      </c>
      <c r="L22" s="257"/>
      <c r="M22" s="463">
        <v>0</v>
      </c>
      <c r="N22" s="187">
        <f t="shared" si="3"/>
        <v>0</v>
      </c>
      <c r="P22" s="136"/>
    </row>
    <row r="23" spans="1:16" s="45" customFormat="1">
      <c r="A23" s="48"/>
      <c r="B23" s="600"/>
      <c r="C23" s="147" t="s">
        <v>89</v>
      </c>
      <c r="D23" s="262"/>
      <c r="E23" s="262"/>
      <c r="F23" s="191">
        <f t="shared" si="5"/>
        <v>0</v>
      </c>
      <c r="G23" s="262"/>
      <c r="H23" s="262"/>
      <c r="I23" s="191">
        <f t="shared" si="6"/>
        <v>0</v>
      </c>
      <c r="J23" s="191">
        <f t="shared" si="6"/>
        <v>0</v>
      </c>
      <c r="K23" s="197">
        <f t="shared" si="7"/>
        <v>0</v>
      </c>
      <c r="L23" s="257"/>
      <c r="M23" s="463">
        <v>0</v>
      </c>
      <c r="N23" s="187">
        <f t="shared" si="3"/>
        <v>0</v>
      </c>
      <c r="P23" s="136"/>
    </row>
    <row r="24" spans="1:16" s="45" customFormat="1">
      <c r="A24" s="48"/>
      <c r="B24" s="600"/>
      <c r="C24" s="147" t="s">
        <v>88</v>
      </c>
      <c r="D24" s="262"/>
      <c r="E24" s="262"/>
      <c r="F24" s="191">
        <f t="shared" si="5"/>
        <v>0</v>
      </c>
      <c r="G24" s="262"/>
      <c r="H24" s="262"/>
      <c r="I24" s="191">
        <f t="shared" si="6"/>
        <v>0</v>
      </c>
      <c r="J24" s="191">
        <f t="shared" si="6"/>
        <v>0</v>
      </c>
      <c r="K24" s="197">
        <f t="shared" si="7"/>
        <v>0</v>
      </c>
      <c r="L24" s="257"/>
      <c r="M24" s="463">
        <v>0</v>
      </c>
      <c r="N24" s="187">
        <f t="shared" si="3"/>
        <v>0</v>
      </c>
      <c r="P24" s="136"/>
    </row>
    <row r="25" spans="1:16" s="45" customFormat="1" ht="20.5" thickBot="1">
      <c r="A25" s="48"/>
      <c r="B25" s="601"/>
      <c r="C25" s="145" t="s">
        <v>91</v>
      </c>
      <c r="D25" s="263"/>
      <c r="E25" s="263"/>
      <c r="F25" s="192">
        <f t="shared" si="5"/>
        <v>0</v>
      </c>
      <c r="G25" s="263"/>
      <c r="H25" s="263"/>
      <c r="I25" s="192">
        <f t="shared" si="6"/>
        <v>0</v>
      </c>
      <c r="J25" s="192">
        <f t="shared" si="6"/>
        <v>0</v>
      </c>
      <c r="K25" s="198">
        <f t="shared" si="7"/>
        <v>0</v>
      </c>
      <c r="L25" s="259"/>
      <c r="M25" s="464">
        <v>0</v>
      </c>
      <c r="N25" s="189">
        <f t="shared" si="3"/>
        <v>0</v>
      </c>
      <c r="P25" s="136"/>
    </row>
    <row r="26" spans="1:16" s="45" customFormat="1">
      <c r="A26" s="46"/>
      <c r="B26" s="597" t="s">
        <v>93</v>
      </c>
      <c r="C26" s="578"/>
      <c r="D26" s="194">
        <f>SUM(D20:D25)</f>
        <v>0</v>
      </c>
      <c r="E26" s="194">
        <f t="shared" ref="E26:K26" si="8">SUM(E20:E25)</f>
        <v>0</v>
      </c>
      <c r="F26" s="194">
        <f t="shared" si="8"/>
        <v>0</v>
      </c>
      <c r="G26" s="194">
        <f t="shared" si="8"/>
        <v>0</v>
      </c>
      <c r="H26" s="194">
        <f t="shared" si="8"/>
        <v>0</v>
      </c>
      <c r="I26" s="194">
        <f t="shared" si="8"/>
        <v>0</v>
      </c>
      <c r="J26" s="194">
        <f t="shared" si="8"/>
        <v>0</v>
      </c>
      <c r="K26" s="200">
        <f t="shared" si="8"/>
        <v>0</v>
      </c>
      <c r="L26" s="200">
        <f>SUM(L20:L25)</f>
        <v>0</v>
      </c>
      <c r="M26" s="200">
        <f>SUM(M20:M25)</f>
        <v>0</v>
      </c>
      <c r="N26" s="466">
        <f>SUM(N20:N25)</f>
        <v>0</v>
      </c>
      <c r="P26" s="136"/>
    </row>
    <row r="27" spans="1:16" s="45" customFormat="1" ht="12" thickBot="1">
      <c r="A27" s="46"/>
      <c r="B27" s="598" t="s">
        <v>45</v>
      </c>
      <c r="C27" s="599"/>
      <c r="D27" s="195">
        <f>D19+D26</f>
        <v>0</v>
      </c>
      <c r="E27" s="195">
        <f t="shared" ref="E27:K27" si="9">E19+E26</f>
        <v>0</v>
      </c>
      <c r="F27" s="195">
        <f t="shared" si="9"/>
        <v>0</v>
      </c>
      <c r="G27" s="195">
        <f t="shared" si="9"/>
        <v>0</v>
      </c>
      <c r="H27" s="460">
        <f t="shared" si="9"/>
        <v>0</v>
      </c>
      <c r="I27" s="195">
        <f t="shared" si="9"/>
        <v>0</v>
      </c>
      <c r="J27" s="195">
        <f t="shared" si="9"/>
        <v>0</v>
      </c>
      <c r="K27" s="201">
        <f t="shared" si="9"/>
        <v>0</v>
      </c>
      <c r="L27" s="201">
        <f>L19+L26</f>
        <v>0</v>
      </c>
      <c r="M27" s="201">
        <f>M19+M26</f>
        <v>0</v>
      </c>
      <c r="N27" s="467">
        <f>N19+N26</f>
        <v>0</v>
      </c>
      <c r="P27" s="138"/>
    </row>
    <row r="28" spans="1:16" s="45" customFormat="1" ht="12" thickBot="1">
      <c r="B28" s="49" t="s">
        <v>562</v>
      </c>
      <c r="H28" s="461" t="str">
        <f>IF(H27&lt;=SUM(bilanci!D269+bilanci!D270),"ok","errore")</f>
        <v>ok</v>
      </c>
      <c r="L28" s="461" t="str">
        <f>IF(L27&gt;H27,"errore","ok")</f>
        <v>ok</v>
      </c>
    </row>
    <row r="29" spans="1:16" s="45" customFormat="1">
      <c r="B29" s="49" t="s">
        <v>133</v>
      </c>
    </row>
    <row r="30" spans="1:16" s="45" customFormat="1" ht="32.25" customHeight="1">
      <c r="B30" s="591" t="s">
        <v>134</v>
      </c>
      <c r="C30" s="592"/>
      <c r="D30" s="592"/>
      <c r="E30" s="592"/>
      <c r="F30" s="592"/>
      <c r="G30" s="592"/>
      <c r="H30" s="592"/>
      <c r="I30" s="592"/>
      <c r="J30" s="592"/>
      <c r="K30" s="593"/>
    </row>
    <row r="31" spans="1:16" s="45" customFormat="1"/>
    <row r="32" spans="1:16" s="45" customFormat="1"/>
  </sheetData>
  <sheetProtection password="C65E" sheet="1"/>
  <mergeCells count="22">
    <mergeCell ref="B20:B25"/>
    <mergeCell ref="B8:B10"/>
    <mergeCell ref="H8:H10"/>
    <mergeCell ref="B6:K6"/>
    <mergeCell ref="B30:K30"/>
    <mergeCell ref="I8:I10"/>
    <mergeCell ref="J8:J10"/>
    <mergeCell ref="K8:K10"/>
    <mergeCell ref="D8:D10"/>
    <mergeCell ref="E8:E10"/>
    <mergeCell ref="B26:C26"/>
    <mergeCell ref="B27:C27"/>
    <mergeCell ref="B11:B18"/>
    <mergeCell ref="B19:C19"/>
    <mergeCell ref="C1:I1"/>
    <mergeCell ref="P8:P10"/>
    <mergeCell ref="L8:L10"/>
    <mergeCell ref="M8:M10"/>
    <mergeCell ref="N8:N10"/>
    <mergeCell ref="C8:C10"/>
    <mergeCell ref="F8:F10"/>
    <mergeCell ref="G8:G10"/>
  </mergeCells>
  <phoneticPr fontId="3" type="noConversion"/>
  <conditionalFormatting sqref="H28">
    <cfRule type="containsText" dxfId="2" priority="2" stopIfTrue="1" operator="containsText" text="errore">
      <formula>NOT(ISERROR(SEARCH("errore",H28)))</formula>
    </cfRule>
  </conditionalFormatting>
  <conditionalFormatting sqref="L28">
    <cfRule type="containsText" dxfId="1" priority="1" stopIfTrue="1" operator="containsText" text="errore">
      <formula>NOT(ISERROR(SEARCH("errore",L28)))</formula>
    </cfRule>
  </conditionalFormatting>
  <pageMargins left="0.47244094488188981" right="0.23622047244094491" top="0.55118110236220474" bottom="0.51181102362204722" header="0.31496062992125984" footer="0.27559055118110237"/>
  <pageSetup paperSize="9" scale="90"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zoomScale="90" zoomScaleNormal="90" workbookViewId="0">
      <selection activeCell="I20" sqref="I20"/>
    </sheetView>
  </sheetViews>
  <sheetFormatPr defaultColWidth="9.1796875" defaultRowHeight="11.5"/>
  <cols>
    <col min="1" max="1" width="2.453125" style="17" customWidth="1"/>
    <col min="2" max="2" width="25.54296875" style="17" customWidth="1"/>
    <col min="3" max="3" width="15.26953125" style="17" customWidth="1"/>
    <col min="4" max="4" width="16" style="17" customWidth="1"/>
    <col min="5" max="5" width="15.7265625" style="17" customWidth="1"/>
    <col min="6" max="6" width="14" style="17" customWidth="1"/>
    <col min="7" max="7" width="16" style="17" customWidth="1"/>
    <col min="8" max="8" width="14.26953125" style="17" customWidth="1"/>
    <col min="9" max="9" width="13.54296875" style="17" customWidth="1"/>
    <col min="10" max="10" width="51.81640625" style="17" customWidth="1"/>
    <col min="11" max="16384" width="9.1796875" style="17"/>
  </cols>
  <sheetData>
    <row r="1" spans="1:13" ht="20">
      <c r="A1" s="16" t="s">
        <v>60</v>
      </c>
      <c r="B1" s="18"/>
      <c r="C1" s="547">
        <f>+bilanci!A1</f>
        <v>0</v>
      </c>
      <c r="D1" s="548"/>
      <c r="E1" s="548"/>
      <c r="F1" s="548"/>
      <c r="G1" s="548"/>
      <c r="H1" s="548"/>
      <c r="I1" s="549"/>
      <c r="J1" s="20"/>
      <c r="K1" s="20"/>
      <c r="L1" s="20"/>
      <c r="M1" s="20"/>
    </row>
    <row r="3" spans="1:13" ht="15.5">
      <c r="A3" s="18" t="s">
        <v>154</v>
      </c>
      <c r="B3" s="18"/>
      <c r="C3" s="474" t="str">
        <f>+bilanci!D5</f>
        <v>xxxx</v>
      </c>
      <c r="E3" s="21"/>
      <c r="F3" s="21"/>
      <c r="G3" s="21"/>
    </row>
    <row r="4" spans="1:13">
      <c r="B4" s="18"/>
      <c r="C4" s="18"/>
      <c r="D4" s="18"/>
      <c r="E4" s="21"/>
      <c r="F4" s="21"/>
      <c r="G4" s="21"/>
      <c r="H4" s="21"/>
      <c r="I4" s="21"/>
    </row>
    <row r="5" spans="1:13" ht="15.75" customHeight="1">
      <c r="B5" s="616" t="s">
        <v>4</v>
      </c>
      <c r="C5" s="616"/>
      <c r="D5" s="616"/>
      <c r="E5" s="616"/>
      <c r="F5" s="616"/>
      <c r="G5" s="616"/>
      <c r="H5" s="616"/>
      <c r="I5" s="616"/>
      <c r="J5" s="616"/>
    </row>
    <row r="6" spans="1:13">
      <c r="B6" s="18" t="s">
        <v>143</v>
      </c>
      <c r="E6" s="21"/>
      <c r="F6" s="21"/>
      <c r="G6" s="21"/>
      <c r="H6" s="21"/>
      <c r="I6" s="21"/>
    </row>
    <row r="7" spans="1:13" ht="16" thickBot="1">
      <c r="B7" s="552" t="s">
        <v>171</v>
      </c>
      <c r="C7" s="553"/>
      <c r="D7" s="553"/>
      <c r="E7" s="553"/>
      <c r="F7" s="553"/>
      <c r="G7" s="553"/>
      <c r="H7" s="553"/>
      <c r="I7" s="553"/>
      <c r="J7" s="554"/>
    </row>
    <row r="8" spans="1:13" ht="12.75" customHeight="1">
      <c r="B8" s="615" t="s">
        <v>97</v>
      </c>
      <c r="C8" s="615" t="s">
        <v>158</v>
      </c>
      <c r="D8" s="579" t="s">
        <v>101</v>
      </c>
      <c r="E8" s="579" t="s">
        <v>100</v>
      </c>
      <c r="F8" s="579" t="s">
        <v>169</v>
      </c>
      <c r="G8" s="579" t="s">
        <v>102</v>
      </c>
      <c r="H8" s="579" t="s">
        <v>170</v>
      </c>
      <c r="I8" s="582" t="s">
        <v>99</v>
      </c>
      <c r="J8" s="520" t="s">
        <v>98</v>
      </c>
      <c r="M8" s="53"/>
    </row>
    <row r="9" spans="1:13">
      <c r="B9" s="575"/>
      <c r="C9" s="575"/>
      <c r="D9" s="580"/>
      <c r="E9" s="580"/>
      <c r="F9" s="580"/>
      <c r="G9" s="580"/>
      <c r="H9" s="580"/>
      <c r="I9" s="583"/>
      <c r="J9" s="561"/>
      <c r="K9" s="21"/>
      <c r="M9" s="105"/>
    </row>
    <row r="10" spans="1:13" ht="31.5" customHeight="1" thickBot="1">
      <c r="B10" s="576"/>
      <c r="C10" s="576"/>
      <c r="D10" s="581"/>
      <c r="E10" s="581"/>
      <c r="F10" s="581"/>
      <c r="G10" s="581"/>
      <c r="H10" s="581"/>
      <c r="I10" s="584"/>
      <c r="J10" s="561"/>
      <c r="M10" s="105"/>
    </row>
    <row r="11" spans="1:13">
      <c r="B11" s="136"/>
      <c r="C11" s="116"/>
      <c r="D11" s="114"/>
      <c r="E11" s="114"/>
      <c r="F11" s="11">
        <v>0</v>
      </c>
      <c r="G11" s="202">
        <f>E11-F11</f>
        <v>0</v>
      </c>
      <c r="H11" s="118">
        <v>0</v>
      </c>
      <c r="I11" s="207">
        <f>G11*H11</f>
        <v>0</v>
      </c>
      <c r="J11" s="136"/>
    </row>
    <row r="12" spans="1:13">
      <c r="B12" s="136"/>
      <c r="C12" s="117"/>
      <c r="D12" s="115"/>
      <c r="E12" s="115"/>
      <c r="F12" s="12">
        <v>0</v>
      </c>
      <c r="G12" s="203">
        <f>E12-F12</f>
        <v>0</v>
      </c>
      <c r="H12" s="119">
        <v>0</v>
      </c>
      <c r="I12" s="208">
        <f>G12*H12</f>
        <v>0</v>
      </c>
      <c r="J12" s="136"/>
    </row>
    <row r="13" spans="1:13">
      <c r="B13" s="136"/>
      <c r="C13" s="117"/>
      <c r="D13" s="115"/>
      <c r="E13" s="115"/>
      <c r="F13" s="12">
        <v>0</v>
      </c>
      <c r="G13" s="203">
        <f>E13-F13</f>
        <v>0</v>
      </c>
      <c r="H13" s="119">
        <v>0</v>
      </c>
      <c r="I13" s="208">
        <f t="shared" ref="I13:I50" si="0">G13*H13</f>
        <v>0</v>
      </c>
      <c r="J13" s="136"/>
    </row>
    <row r="14" spans="1:13" ht="12">
      <c r="B14" s="136"/>
      <c r="C14" s="117"/>
      <c r="D14" s="115"/>
      <c r="E14" s="115"/>
      <c r="F14" s="12">
        <v>0</v>
      </c>
      <c r="G14" s="203">
        <f>E14-F14</f>
        <v>0</v>
      </c>
      <c r="H14" s="119">
        <v>0</v>
      </c>
      <c r="I14" s="208">
        <f t="shared" si="0"/>
        <v>0</v>
      </c>
      <c r="J14" s="136"/>
      <c r="K14" s="106"/>
      <c r="L14" s="106"/>
    </row>
    <row r="15" spans="1:13" ht="12">
      <c r="B15" s="136"/>
      <c r="C15" s="117"/>
      <c r="D15" s="115"/>
      <c r="E15" s="115"/>
      <c r="F15" s="12">
        <v>0</v>
      </c>
      <c r="G15" s="203">
        <f t="shared" ref="G15:G50" si="1">E15-F15</f>
        <v>0</v>
      </c>
      <c r="H15" s="119">
        <v>0</v>
      </c>
      <c r="I15" s="208">
        <f t="shared" si="0"/>
        <v>0</v>
      </c>
      <c r="J15" s="136"/>
      <c r="K15" s="106"/>
      <c r="L15" s="106"/>
    </row>
    <row r="16" spans="1:13" ht="12">
      <c r="B16" s="136"/>
      <c r="C16" s="117"/>
      <c r="D16" s="115"/>
      <c r="E16" s="115"/>
      <c r="F16" s="12">
        <v>0</v>
      </c>
      <c r="G16" s="203">
        <f t="shared" si="1"/>
        <v>0</v>
      </c>
      <c r="H16" s="119">
        <v>0</v>
      </c>
      <c r="I16" s="208">
        <f t="shared" si="0"/>
        <v>0</v>
      </c>
      <c r="J16" s="136"/>
      <c r="K16" s="106"/>
      <c r="L16" s="106"/>
    </row>
    <row r="17" spans="2:12" ht="12">
      <c r="B17" s="136"/>
      <c r="C17" s="117"/>
      <c r="D17" s="115"/>
      <c r="E17" s="115"/>
      <c r="F17" s="12">
        <v>0</v>
      </c>
      <c r="G17" s="203">
        <f t="shared" si="1"/>
        <v>0</v>
      </c>
      <c r="H17" s="119">
        <v>0</v>
      </c>
      <c r="I17" s="208">
        <f t="shared" si="0"/>
        <v>0</v>
      </c>
      <c r="J17" s="136"/>
      <c r="K17" s="106"/>
      <c r="L17" s="106"/>
    </row>
    <row r="18" spans="2:12" ht="12">
      <c r="B18" s="136"/>
      <c r="C18" s="117"/>
      <c r="D18" s="115"/>
      <c r="E18" s="115"/>
      <c r="F18" s="12">
        <v>0</v>
      </c>
      <c r="G18" s="203">
        <f t="shared" si="1"/>
        <v>0</v>
      </c>
      <c r="H18" s="119">
        <v>0</v>
      </c>
      <c r="I18" s="208">
        <f t="shared" si="0"/>
        <v>0</v>
      </c>
      <c r="J18" s="136"/>
      <c r="K18" s="106"/>
      <c r="L18" s="106"/>
    </row>
    <row r="19" spans="2:12" ht="12">
      <c r="B19" s="136"/>
      <c r="C19" s="117"/>
      <c r="D19" s="115"/>
      <c r="E19" s="115"/>
      <c r="F19" s="12">
        <v>0</v>
      </c>
      <c r="G19" s="203">
        <f t="shared" si="1"/>
        <v>0</v>
      </c>
      <c r="H19" s="119">
        <v>0</v>
      </c>
      <c r="I19" s="208">
        <f t="shared" si="0"/>
        <v>0</v>
      </c>
      <c r="J19" s="137"/>
      <c r="K19" s="106"/>
      <c r="L19" s="106"/>
    </row>
    <row r="20" spans="2:12" ht="12">
      <c r="B20" s="136"/>
      <c r="C20" s="117"/>
      <c r="D20" s="115"/>
      <c r="E20" s="115"/>
      <c r="F20" s="12">
        <v>0</v>
      </c>
      <c r="G20" s="203">
        <f t="shared" si="1"/>
        <v>0</v>
      </c>
      <c r="H20" s="119">
        <v>0</v>
      </c>
      <c r="I20" s="208">
        <f t="shared" si="0"/>
        <v>0</v>
      </c>
      <c r="J20" s="137"/>
      <c r="K20" s="106"/>
      <c r="L20" s="106"/>
    </row>
    <row r="21" spans="2:12" ht="12">
      <c r="B21" s="136"/>
      <c r="C21" s="117"/>
      <c r="D21" s="115"/>
      <c r="E21" s="115"/>
      <c r="F21" s="12">
        <v>0</v>
      </c>
      <c r="G21" s="203">
        <f t="shared" si="1"/>
        <v>0</v>
      </c>
      <c r="H21" s="119">
        <v>0</v>
      </c>
      <c r="I21" s="208">
        <f t="shared" si="0"/>
        <v>0</v>
      </c>
      <c r="J21" s="137"/>
      <c r="K21" s="106"/>
      <c r="L21" s="106"/>
    </row>
    <row r="22" spans="2:12" ht="12">
      <c r="B22" s="136"/>
      <c r="C22" s="117"/>
      <c r="D22" s="115"/>
      <c r="E22" s="115"/>
      <c r="F22" s="12">
        <v>0</v>
      </c>
      <c r="G22" s="203">
        <f t="shared" si="1"/>
        <v>0</v>
      </c>
      <c r="H22" s="119">
        <v>0</v>
      </c>
      <c r="I22" s="208">
        <f t="shared" si="0"/>
        <v>0</v>
      </c>
      <c r="J22" s="137"/>
      <c r="K22" s="106"/>
      <c r="L22" s="106"/>
    </row>
    <row r="23" spans="2:12" ht="12">
      <c r="B23" s="136"/>
      <c r="C23" s="117"/>
      <c r="D23" s="115"/>
      <c r="E23" s="115"/>
      <c r="F23" s="12">
        <v>0</v>
      </c>
      <c r="G23" s="203">
        <f t="shared" si="1"/>
        <v>0</v>
      </c>
      <c r="H23" s="119">
        <v>0</v>
      </c>
      <c r="I23" s="208">
        <f t="shared" si="0"/>
        <v>0</v>
      </c>
      <c r="J23" s="137"/>
      <c r="K23" s="106"/>
      <c r="L23" s="106"/>
    </row>
    <row r="24" spans="2:12" ht="12">
      <c r="B24" s="136"/>
      <c r="C24" s="117"/>
      <c r="D24" s="115"/>
      <c r="E24" s="115"/>
      <c r="F24" s="12">
        <v>0</v>
      </c>
      <c r="G24" s="203">
        <f t="shared" si="1"/>
        <v>0</v>
      </c>
      <c r="H24" s="119">
        <v>0</v>
      </c>
      <c r="I24" s="208">
        <f t="shared" si="0"/>
        <v>0</v>
      </c>
      <c r="J24" s="137"/>
      <c r="K24" s="106"/>
      <c r="L24" s="106"/>
    </row>
    <row r="25" spans="2:12" ht="12">
      <c r="B25" s="136"/>
      <c r="C25" s="117"/>
      <c r="D25" s="115"/>
      <c r="E25" s="115"/>
      <c r="F25" s="12">
        <v>0</v>
      </c>
      <c r="G25" s="203">
        <f t="shared" si="1"/>
        <v>0</v>
      </c>
      <c r="H25" s="119">
        <v>0</v>
      </c>
      <c r="I25" s="208">
        <f t="shared" si="0"/>
        <v>0</v>
      </c>
      <c r="J25" s="137"/>
      <c r="K25" s="106"/>
      <c r="L25" s="106"/>
    </row>
    <row r="26" spans="2:12" ht="12">
      <c r="B26" s="136"/>
      <c r="C26" s="117"/>
      <c r="D26" s="115"/>
      <c r="E26" s="115"/>
      <c r="F26" s="12">
        <v>0</v>
      </c>
      <c r="G26" s="203">
        <f t="shared" si="1"/>
        <v>0</v>
      </c>
      <c r="H26" s="119">
        <v>0</v>
      </c>
      <c r="I26" s="208">
        <f t="shared" si="0"/>
        <v>0</v>
      </c>
      <c r="J26" s="137"/>
      <c r="K26" s="106"/>
      <c r="L26" s="106"/>
    </row>
    <row r="27" spans="2:12" ht="12">
      <c r="B27" s="136"/>
      <c r="C27" s="117"/>
      <c r="D27" s="115"/>
      <c r="E27" s="115"/>
      <c r="F27" s="12">
        <v>0</v>
      </c>
      <c r="G27" s="203">
        <f t="shared" si="1"/>
        <v>0</v>
      </c>
      <c r="H27" s="119">
        <v>0</v>
      </c>
      <c r="I27" s="208">
        <f t="shared" si="0"/>
        <v>0</v>
      </c>
      <c r="J27" s="137"/>
      <c r="K27" s="106"/>
      <c r="L27" s="106"/>
    </row>
    <row r="28" spans="2:12" ht="12">
      <c r="B28" s="136"/>
      <c r="C28" s="117"/>
      <c r="D28" s="115"/>
      <c r="E28" s="115"/>
      <c r="F28" s="12">
        <v>0</v>
      </c>
      <c r="G28" s="203">
        <f t="shared" si="1"/>
        <v>0</v>
      </c>
      <c r="H28" s="119">
        <v>0</v>
      </c>
      <c r="I28" s="208">
        <f t="shared" si="0"/>
        <v>0</v>
      </c>
      <c r="J28" s="137"/>
      <c r="K28" s="106"/>
      <c r="L28" s="106"/>
    </row>
    <row r="29" spans="2:12" ht="12">
      <c r="B29" s="136"/>
      <c r="C29" s="117"/>
      <c r="D29" s="115"/>
      <c r="E29" s="115"/>
      <c r="F29" s="12">
        <v>0</v>
      </c>
      <c r="G29" s="203">
        <f t="shared" si="1"/>
        <v>0</v>
      </c>
      <c r="H29" s="119">
        <v>0</v>
      </c>
      <c r="I29" s="208">
        <f t="shared" si="0"/>
        <v>0</v>
      </c>
      <c r="J29" s="137"/>
      <c r="K29" s="106"/>
      <c r="L29" s="106"/>
    </row>
    <row r="30" spans="2:12" ht="12">
      <c r="B30" s="136"/>
      <c r="C30" s="117"/>
      <c r="D30" s="115"/>
      <c r="E30" s="115"/>
      <c r="F30" s="12">
        <v>0</v>
      </c>
      <c r="G30" s="203">
        <f t="shared" si="1"/>
        <v>0</v>
      </c>
      <c r="H30" s="119">
        <v>0</v>
      </c>
      <c r="I30" s="208">
        <f t="shared" si="0"/>
        <v>0</v>
      </c>
      <c r="J30" s="137"/>
      <c r="K30" s="106"/>
      <c r="L30" s="106"/>
    </row>
    <row r="31" spans="2:12" ht="12">
      <c r="B31" s="136"/>
      <c r="C31" s="117"/>
      <c r="D31" s="115"/>
      <c r="E31" s="115"/>
      <c r="F31" s="12">
        <v>0</v>
      </c>
      <c r="G31" s="203">
        <f t="shared" si="1"/>
        <v>0</v>
      </c>
      <c r="H31" s="119">
        <v>0</v>
      </c>
      <c r="I31" s="208">
        <f t="shared" si="0"/>
        <v>0</v>
      </c>
      <c r="J31" s="137"/>
      <c r="K31" s="106"/>
      <c r="L31" s="106"/>
    </row>
    <row r="32" spans="2:12" ht="12">
      <c r="B32" s="136"/>
      <c r="C32" s="117"/>
      <c r="D32" s="115"/>
      <c r="E32" s="115"/>
      <c r="F32" s="12">
        <v>0</v>
      </c>
      <c r="G32" s="203">
        <f t="shared" si="1"/>
        <v>0</v>
      </c>
      <c r="H32" s="119">
        <v>0</v>
      </c>
      <c r="I32" s="208">
        <f t="shared" si="0"/>
        <v>0</v>
      </c>
      <c r="J32" s="137"/>
      <c r="K32" s="106"/>
      <c r="L32" s="106"/>
    </row>
    <row r="33" spans="2:12" ht="12">
      <c r="B33" s="136"/>
      <c r="C33" s="117"/>
      <c r="D33" s="115"/>
      <c r="E33" s="115"/>
      <c r="F33" s="12">
        <v>0</v>
      </c>
      <c r="G33" s="203">
        <f t="shared" si="1"/>
        <v>0</v>
      </c>
      <c r="H33" s="119">
        <v>0</v>
      </c>
      <c r="I33" s="208">
        <f t="shared" si="0"/>
        <v>0</v>
      </c>
      <c r="J33" s="137"/>
      <c r="K33" s="106"/>
      <c r="L33" s="106"/>
    </row>
    <row r="34" spans="2:12" ht="12">
      <c r="B34" s="136"/>
      <c r="C34" s="117"/>
      <c r="D34" s="115"/>
      <c r="E34" s="115"/>
      <c r="F34" s="12">
        <v>0</v>
      </c>
      <c r="G34" s="203">
        <f t="shared" si="1"/>
        <v>0</v>
      </c>
      <c r="H34" s="119">
        <v>0</v>
      </c>
      <c r="I34" s="208">
        <f t="shared" si="0"/>
        <v>0</v>
      </c>
      <c r="J34" s="137"/>
      <c r="K34" s="106"/>
      <c r="L34" s="106"/>
    </row>
    <row r="35" spans="2:12" ht="12">
      <c r="B35" s="136"/>
      <c r="C35" s="117"/>
      <c r="D35" s="115"/>
      <c r="E35" s="115"/>
      <c r="F35" s="12">
        <v>0</v>
      </c>
      <c r="G35" s="203">
        <f t="shared" si="1"/>
        <v>0</v>
      </c>
      <c r="H35" s="119">
        <v>0</v>
      </c>
      <c r="I35" s="208">
        <f t="shared" si="0"/>
        <v>0</v>
      </c>
      <c r="J35" s="137"/>
      <c r="K35" s="106"/>
      <c r="L35" s="106"/>
    </row>
    <row r="36" spans="2:12" ht="12">
      <c r="B36" s="136"/>
      <c r="C36" s="117"/>
      <c r="D36" s="115"/>
      <c r="E36" s="115"/>
      <c r="F36" s="12">
        <v>0</v>
      </c>
      <c r="G36" s="203">
        <f t="shared" si="1"/>
        <v>0</v>
      </c>
      <c r="H36" s="119">
        <v>0</v>
      </c>
      <c r="I36" s="208">
        <f t="shared" si="0"/>
        <v>0</v>
      </c>
      <c r="J36" s="137"/>
      <c r="K36" s="106"/>
      <c r="L36" s="106"/>
    </row>
    <row r="37" spans="2:12" ht="12">
      <c r="B37" s="136"/>
      <c r="C37" s="117"/>
      <c r="D37" s="115"/>
      <c r="E37" s="115"/>
      <c r="F37" s="12">
        <v>0</v>
      </c>
      <c r="G37" s="203">
        <f t="shared" si="1"/>
        <v>0</v>
      </c>
      <c r="H37" s="119">
        <v>0</v>
      </c>
      <c r="I37" s="208">
        <f t="shared" si="0"/>
        <v>0</v>
      </c>
      <c r="J37" s="137"/>
      <c r="K37" s="106"/>
      <c r="L37" s="106"/>
    </row>
    <row r="38" spans="2:12" ht="12">
      <c r="B38" s="136"/>
      <c r="C38" s="117"/>
      <c r="D38" s="115"/>
      <c r="E38" s="115"/>
      <c r="F38" s="12">
        <v>0</v>
      </c>
      <c r="G38" s="203">
        <f t="shared" si="1"/>
        <v>0</v>
      </c>
      <c r="H38" s="119">
        <v>0</v>
      </c>
      <c r="I38" s="208">
        <f t="shared" si="0"/>
        <v>0</v>
      </c>
      <c r="J38" s="137"/>
      <c r="K38" s="106"/>
      <c r="L38" s="106"/>
    </row>
    <row r="39" spans="2:12" ht="12">
      <c r="B39" s="136"/>
      <c r="C39" s="117"/>
      <c r="D39" s="115"/>
      <c r="E39" s="115"/>
      <c r="F39" s="12">
        <v>0</v>
      </c>
      <c r="G39" s="203">
        <f t="shared" si="1"/>
        <v>0</v>
      </c>
      <c r="H39" s="119">
        <v>0</v>
      </c>
      <c r="I39" s="208">
        <f t="shared" si="0"/>
        <v>0</v>
      </c>
      <c r="J39" s="137"/>
      <c r="K39" s="106"/>
      <c r="L39" s="106"/>
    </row>
    <row r="40" spans="2:12" ht="12">
      <c r="B40" s="136"/>
      <c r="C40" s="117"/>
      <c r="D40" s="115"/>
      <c r="E40" s="115"/>
      <c r="F40" s="12">
        <v>0</v>
      </c>
      <c r="G40" s="203">
        <f t="shared" si="1"/>
        <v>0</v>
      </c>
      <c r="H40" s="119">
        <v>0</v>
      </c>
      <c r="I40" s="208">
        <f t="shared" si="0"/>
        <v>0</v>
      </c>
      <c r="J40" s="137"/>
      <c r="K40" s="106"/>
      <c r="L40" s="106"/>
    </row>
    <row r="41" spans="2:12" ht="12">
      <c r="B41" s="136"/>
      <c r="C41" s="117"/>
      <c r="D41" s="115"/>
      <c r="E41" s="115"/>
      <c r="F41" s="12">
        <v>0</v>
      </c>
      <c r="G41" s="203">
        <f t="shared" si="1"/>
        <v>0</v>
      </c>
      <c r="H41" s="119">
        <v>0</v>
      </c>
      <c r="I41" s="208">
        <f t="shared" si="0"/>
        <v>0</v>
      </c>
      <c r="J41" s="137"/>
      <c r="K41" s="106"/>
      <c r="L41" s="106"/>
    </row>
    <row r="42" spans="2:12" ht="12">
      <c r="B42" s="136"/>
      <c r="C42" s="117"/>
      <c r="D42" s="115"/>
      <c r="E42" s="115"/>
      <c r="F42" s="12">
        <v>0</v>
      </c>
      <c r="G42" s="203">
        <f t="shared" si="1"/>
        <v>0</v>
      </c>
      <c r="H42" s="119">
        <v>0</v>
      </c>
      <c r="I42" s="208">
        <f t="shared" si="0"/>
        <v>0</v>
      </c>
      <c r="J42" s="137"/>
      <c r="K42" s="106"/>
      <c r="L42" s="106"/>
    </row>
    <row r="43" spans="2:12" ht="12">
      <c r="B43" s="136"/>
      <c r="C43" s="117"/>
      <c r="D43" s="115"/>
      <c r="E43" s="115"/>
      <c r="F43" s="12">
        <v>0</v>
      </c>
      <c r="G43" s="203">
        <f t="shared" si="1"/>
        <v>0</v>
      </c>
      <c r="H43" s="119">
        <v>0</v>
      </c>
      <c r="I43" s="208">
        <f t="shared" si="0"/>
        <v>0</v>
      </c>
      <c r="J43" s="137"/>
      <c r="K43" s="106"/>
      <c r="L43" s="106"/>
    </row>
    <row r="44" spans="2:12" ht="12">
      <c r="B44" s="136"/>
      <c r="C44" s="117"/>
      <c r="D44" s="115"/>
      <c r="E44" s="115"/>
      <c r="F44" s="12">
        <v>0</v>
      </c>
      <c r="G44" s="203">
        <f t="shared" si="1"/>
        <v>0</v>
      </c>
      <c r="H44" s="119">
        <v>0</v>
      </c>
      <c r="I44" s="208">
        <f t="shared" si="0"/>
        <v>0</v>
      </c>
      <c r="J44" s="137"/>
      <c r="K44" s="106"/>
      <c r="L44" s="106"/>
    </row>
    <row r="45" spans="2:12" ht="12">
      <c r="B45" s="136"/>
      <c r="C45" s="117"/>
      <c r="D45" s="115"/>
      <c r="E45" s="115"/>
      <c r="F45" s="12">
        <v>0</v>
      </c>
      <c r="G45" s="203">
        <f t="shared" si="1"/>
        <v>0</v>
      </c>
      <c r="H45" s="119">
        <v>0</v>
      </c>
      <c r="I45" s="208">
        <f t="shared" si="0"/>
        <v>0</v>
      </c>
      <c r="J45" s="137"/>
      <c r="K45" s="106"/>
      <c r="L45" s="106"/>
    </row>
    <row r="46" spans="2:12" ht="12">
      <c r="B46" s="136"/>
      <c r="C46" s="117"/>
      <c r="D46" s="115"/>
      <c r="E46" s="115"/>
      <c r="F46" s="12">
        <v>0</v>
      </c>
      <c r="G46" s="203">
        <f t="shared" si="1"/>
        <v>0</v>
      </c>
      <c r="H46" s="119">
        <v>0</v>
      </c>
      <c r="I46" s="208">
        <f t="shared" si="0"/>
        <v>0</v>
      </c>
      <c r="J46" s="137"/>
      <c r="K46" s="106"/>
      <c r="L46" s="106"/>
    </row>
    <row r="47" spans="2:12" ht="12">
      <c r="B47" s="136"/>
      <c r="C47" s="117"/>
      <c r="D47" s="115"/>
      <c r="E47" s="115"/>
      <c r="F47" s="12">
        <v>0</v>
      </c>
      <c r="G47" s="203">
        <f t="shared" si="1"/>
        <v>0</v>
      </c>
      <c r="H47" s="119">
        <v>0</v>
      </c>
      <c r="I47" s="208">
        <f t="shared" si="0"/>
        <v>0</v>
      </c>
      <c r="J47" s="137"/>
      <c r="K47" s="106"/>
      <c r="L47" s="106"/>
    </row>
    <row r="48" spans="2:12" ht="12">
      <c r="B48" s="136"/>
      <c r="C48" s="117"/>
      <c r="D48" s="115"/>
      <c r="E48" s="115"/>
      <c r="F48" s="12">
        <v>0</v>
      </c>
      <c r="G48" s="203">
        <f t="shared" si="1"/>
        <v>0</v>
      </c>
      <c r="H48" s="119">
        <v>0</v>
      </c>
      <c r="I48" s="208">
        <f t="shared" si="0"/>
        <v>0</v>
      </c>
      <c r="J48" s="137"/>
      <c r="K48" s="106"/>
      <c r="L48" s="106"/>
    </row>
    <row r="49" spans="2:12" ht="12">
      <c r="B49" s="136"/>
      <c r="C49" s="117"/>
      <c r="D49" s="115"/>
      <c r="E49" s="115"/>
      <c r="F49" s="12">
        <v>0</v>
      </c>
      <c r="G49" s="203">
        <f t="shared" si="1"/>
        <v>0</v>
      </c>
      <c r="H49" s="119">
        <v>0</v>
      </c>
      <c r="I49" s="208">
        <f t="shared" si="0"/>
        <v>0</v>
      </c>
      <c r="J49" s="137"/>
      <c r="K49" s="106"/>
      <c r="L49" s="106"/>
    </row>
    <row r="50" spans="2:12" ht="12.5" thickBot="1">
      <c r="B50" s="136"/>
      <c r="C50" s="117"/>
      <c r="D50" s="115"/>
      <c r="E50" s="115"/>
      <c r="F50" s="12">
        <v>0</v>
      </c>
      <c r="G50" s="203">
        <f t="shared" si="1"/>
        <v>0</v>
      </c>
      <c r="H50" s="119">
        <v>0</v>
      </c>
      <c r="I50" s="208">
        <f t="shared" si="0"/>
        <v>0</v>
      </c>
      <c r="J50" s="137"/>
      <c r="K50" s="106"/>
      <c r="L50" s="106"/>
    </row>
    <row r="51" spans="2:12" ht="13.5" thickBot="1">
      <c r="B51" s="606" t="s">
        <v>160</v>
      </c>
      <c r="C51" s="607"/>
      <c r="D51" s="204">
        <f>SUM(D11:D50)</f>
        <v>0</v>
      </c>
      <c r="E51" s="204">
        <f>SUM(E11:E50)</f>
        <v>0</v>
      </c>
      <c r="F51" s="204">
        <f>SUM(F11:F50)</f>
        <v>0</v>
      </c>
      <c r="G51" s="204">
        <f>SUM(G11:G50)</f>
        <v>0</v>
      </c>
      <c r="H51" s="205" t="e">
        <f>+I51/G51</f>
        <v>#DIV/0!</v>
      </c>
      <c r="I51" s="204">
        <f>SUM(I11:I50)</f>
        <v>0</v>
      </c>
      <c r="J51" s="21"/>
    </row>
    <row r="52" spans="2:12" ht="12" thickBot="1">
      <c r="B52" s="21" t="s">
        <v>562</v>
      </c>
      <c r="C52" s="21"/>
      <c r="E52" s="461" t="str">
        <f>IF(E51&lt;=((bilanci!D258+bilanci!D259+bilanci!D260-lavoro!K18)),"ok","errore")</f>
        <v>ok</v>
      </c>
    </row>
    <row r="53" spans="2:12" ht="13">
      <c r="B53" s="608"/>
      <c r="C53" s="609"/>
      <c r="D53" s="610" t="s">
        <v>161</v>
      </c>
      <c r="E53" s="611"/>
      <c r="F53" s="612"/>
      <c r="G53" s="203">
        <f>riepilogo!H15</f>
        <v>0</v>
      </c>
      <c r="H53" s="206">
        <v>1</v>
      </c>
      <c r="I53" s="203">
        <f>G53*H53</f>
        <v>0</v>
      </c>
    </row>
    <row r="54" spans="2:12" ht="12.5">
      <c r="B54" s="613" t="s">
        <v>162</v>
      </c>
      <c r="C54" s="614"/>
      <c r="D54" s="614"/>
      <c r="E54" s="614"/>
      <c r="F54" s="614"/>
      <c r="G54" s="203">
        <f>G51+G53</f>
        <v>0</v>
      </c>
      <c r="H54" s="205" t="e">
        <f>+I54/G54</f>
        <v>#DIV/0!</v>
      </c>
      <c r="I54" s="203">
        <f>I51+I53</f>
        <v>0</v>
      </c>
    </row>
    <row r="55" spans="2:12">
      <c r="B55" s="18" t="s">
        <v>135</v>
      </c>
    </row>
    <row r="56" spans="2:12" ht="27.75" customHeight="1">
      <c r="B56" s="603" t="s">
        <v>122</v>
      </c>
      <c r="C56" s="604"/>
      <c r="D56" s="604"/>
      <c r="E56" s="604"/>
      <c r="F56" s="604"/>
      <c r="G56" s="604"/>
      <c r="H56" s="604"/>
      <c r="I56" s="605"/>
    </row>
  </sheetData>
  <sheetProtection password="C65E" sheet="1"/>
  <mergeCells count="17">
    <mergeCell ref="C1:I1"/>
    <mergeCell ref="B8:B10"/>
    <mergeCell ref="C8:C10"/>
    <mergeCell ref="D8:D10"/>
    <mergeCell ref="F8:F10"/>
    <mergeCell ref="B7:J7"/>
    <mergeCell ref="B5:J5"/>
    <mergeCell ref="B56:I56"/>
    <mergeCell ref="H8:H10"/>
    <mergeCell ref="I8:I10"/>
    <mergeCell ref="J8:J10"/>
    <mergeCell ref="B51:C51"/>
    <mergeCell ref="B53:C53"/>
    <mergeCell ref="D53:F53"/>
    <mergeCell ref="B54:F54"/>
    <mergeCell ref="E8:E10"/>
    <mergeCell ref="G8:G10"/>
  </mergeCells>
  <phoneticPr fontId="3" type="noConversion"/>
  <conditionalFormatting sqref="E52">
    <cfRule type="containsText" dxfId="0" priority="1" stopIfTrue="1" operator="containsText" text="errore">
      <formula>NOT(ISERROR(SEARCH("errore",E52)))</formula>
    </cfRule>
  </conditionalFormatting>
  <pageMargins left="0.39" right="0.22" top="0.44" bottom="0.42" header="0.23" footer="0.22"/>
  <pageSetup paperSize="9" scale="7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3</vt:i4>
      </vt:variant>
    </vt:vector>
  </HeadingPairs>
  <TitlesOfParts>
    <vt:vector size="14" baseType="lpstr">
      <vt:lpstr>istruzioni</vt:lpstr>
      <vt:lpstr>bilanci</vt:lpstr>
      <vt:lpstr>organigramma</vt:lpstr>
      <vt:lpstr>ULA</vt:lpstr>
      <vt:lpstr>organico</vt:lpstr>
      <vt:lpstr>ore</vt:lpstr>
      <vt:lpstr>lavoro</vt:lpstr>
      <vt:lpstr>ammort</vt:lpstr>
      <vt:lpstr>costi esterni</vt:lpstr>
      <vt:lpstr>material handling</vt:lpstr>
      <vt:lpstr>riepilogo</vt:lpstr>
      <vt:lpstr>bilanci!Area_stampa</vt:lpstr>
      <vt:lpstr>istruzioni!Area_stampa</vt:lpstr>
      <vt:lpstr>'costi esterni'!Titoli_stampa</vt:lpstr>
    </vt:vector>
  </TitlesOfParts>
  <Company>A.s.i.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Feltrin Raffaella</dc:creator>
  <cp:lastModifiedBy>Lorusso Rino</cp:lastModifiedBy>
  <cp:lastPrinted>2013-09-30T08:09:36Z</cp:lastPrinted>
  <dcterms:created xsi:type="dcterms:W3CDTF">2007-10-26T09:20:51Z</dcterms:created>
  <dcterms:modified xsi:type="dcterms:W3CDTF">2022-04-21T07:59:30Z</dcterms:modified>
</cp:coreProperties>
</file>