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iuseppe.damore\Desktop\Da_Pubblicare_WEB\"/>
    </mc:Choice>
  </mc:AlternateContent>
  <bookViews>
    <workbookView xWindow="0" yWindow="0" windowWidth="20490" windowHeight="7770" activeTab="1"/>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Titles" localSheetId="8">'costi esterni'!$8:$10</definedName>
  </definedNames>
  <calcPr calcId="162913" fullCalcOnLoad="1" concurrentCalc="0"/>
</workbook>
</file>

<file path=xl/calcChain.xml><?xml version="1.0" encoding="utf-8"?>
<calcChain xmlns="http://schemas.openxmlformats.org/spreadsheetml/2006/main">
  <c r="L8" i="9" l="1"/>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7"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8" i="9"/>
  <c r="G9" i="9"/>
  <c r="G10" i="9"/>
  <c r="G11" i="9"/>
  <c r="G12" i="9"/>
  <c r="G13" i="9"/>
  <c r="G7"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8" i="9"/>
  <c r="F9" i="9"/>
  <c r="F10" i="9"/>
  <c r="F11" i="9"/>
  <c r="F12" i="9"/>
  <c r="F13" i="9"/>
  <c r="F14" i="9"/>
  <c r="F15" i="9"/>
  <c r="F16" i="9"/>
  <c r="F7" i="9"/>
  <c r="K103" i="9"/>
  <c r="I13" i="5"/>
  <c r="I15" i="5"/>
  <c r="I19" i="5"/>
  <c r="J103" i="9"/>
  <c r="J13" i="5"/>
  <c r="J15" i="5"/>
  <c r="J19" i="5"/>
  <c r="C3" i="1"/>
  <c r="C1" i="1"/>
  <c r="C3" i="7"/>
  <c r="C1" i="7"/>
  <c r="C3" i="6"/>
  <c r="C1" i="6"/>
  <c r="C3" i="3"/>
  <c r="C1" i="3"/>
  <c r="C3" i="2"/>
  <c r="C1" i="2"/>
  <c r="C3" i="11"/>
  <c r="C1" i="11"/>
  <c r="C3" i="4"/>
  <c r="C1" i="4"/>
  <c r="L19" i="3"/>
  <c r="L26" i="3"/>
  <c r="L27" i="3"/>
  <c r="H19" i="3"/>
  <c r="H26" i="3"/>
  <c r="H27" i="3"/>
  <c r="L28" i="3"/>
  <c r="E17" i="7"/>
  <c r="G14" i="2"/>
  <c r="G15" i="2"/>
  <c r="G16" i="2"/>
  <c r="G17" i="2"/>
  <c r="G18" i="2"/>
  <c r="D267" i="10"/>
  <c r="G24" i="2"/>
  <c r="C3" i="5"/>
  <c r="C1" i="5"/>
  <c r="D475" i="10"/>
  <c r="D477" i="10"/>
  <c r="C475" i="10"/>
  <c r="C477" i="10"/>
  <c r="B475" i="10"/>
  <c r="B477" i="10"/>
  <c r="D462" i="10"/>
  <c r="C462" i="10"/>
  <c r="B462" i="10"/>
  <c r="D445" i="10"/>
  <c r="C445" i="10"/>
  <c r="B445" i="10"/>
  <c r="D444" i="10"/>
  <c r="C444" i="10"/>
  <c r="B444" i="10"/>
  <c r="D443" i="10"/>
  <c r="C443" i="10"/>
  <c r="B443" i="10"/>
  <c r="D442" i="10"/>
  <c r="C442" i="10"/>
  <c r="B442" i="10"/>
  <c r="D392" i="10"/>
  <c r="C392" i="10"/>
  <c r="B392" i="10"/>
  <c r="B372" i="10"/>
  <c r="B377" i="10"/>
  <c r="B380" i="10"/>
  <c r="D372" i="10"/>
  <c r="D377" i="10"/>
  <c r="D380" i="10"/>
  <c r="C372" i="10"/>
  <c r="C377" i="10"/>
  <c r="C380" i="10"/>
  <c r="D368" i="10"/>
  <c r="C368" i="10"/>
  <c r="B368" i="10"/>
  <c r="B359" i="10"/>
  <c r="B364" i="10"/>
  <c r="D359" i="10"/>
  <c r="D364" i="10"/>
  <c r="D369" i="10"/>
  <c r="C359" i="10"/>
  <c r="B369" i="10"/>
  <c r="D351" i="10"/>
  <c r="C351" i="10"/>
  <c r="B351" i="10"/>
  <c r="D347" i="10"/>
  <c r="C347" i="10"/>
  <c r="B347" i="10"/>
  <c r="B333" i="10"/>
  <c r="B338" i="10"/>
  <c r="B340" i="10"/>
  <c r="D338" i="10"/>
  <c r="C338" i="10"/>
  <c r="D333" i="10"/>
  <c r="D340" i="10"/>
  <c r="C333" i="10"/>
  <c r="C340" i="10"/>
  <c r="C321" i="10"/>
  <c r="C326" i="10"/>
  <c r="C328" i="10"/>
  <c r="B321" i="10"/>
  <c r="B326" i="10"/>
  <c r="B328" i="10"/>
  <c r="D326" i="10"/>
  <c r="D321" i="10"/>
  <c r="D328" i="10"/>
  <c r="D314" i="10"/>
  <c r="C314" i="10"/>
  <c r="B314" i="10"/>
  <c r="D310" i="10"/>
  <c r="C310" i="10"/>
  <c r="B310" i="10"/>
  <c r="D301" i="10"/>
  <c r="C301" i="10"/>
  <c r="B301" i="10"/>
  <c r="D287" i="10"/>
  <c r="D315" i="10"/>
  <c r="C287" i="10"/>
  <c r="C315" i="10"/>
  <c r="B287" i="10"/>
  <c r="B315" i="10"/>
  <c r="B267" i="10"/>
  <c r="B273" i="10"/>
  <c r="B279" i="10"/>
  <c r="D273" i="10"/>
  <c r="C273" i="10"/>
  <c r="D279" i="10"/>
  <c r="C267" i="10"/>
  <c r="C279" i="10"/>
  <c r="C256" i="10"/>
  <c r="C281" i="10"/>
  <c r="C342" i="10"/>
  <c r="C348" i="10"/>
  <c r="D254" i="10"/>
  <c r="D256" i="10"/>
  <c r="D281" i="10"/>
  <c r="D342" i="10"/>
  <c r="D348" i="10"/>
  <c r="C254" i="10"/>
  <c r="B254" i="10"/>
  <c r="B256" i="10"/>
  <c r="B281" i="10"/>
  <c r="B342" i="10"/>
  <c r="B348" i="10"/>
  <c r="D229" i="10"/>
  <c r="D231" i="10"/>
  <c r="C229" i="10"/>
  <c r="B229" i="10"/>
  <c r="D223" i="10"/>
  <c r="C223" i="10"/>
  <c r="B223" i="10"/>
  <c r="D216" i="10"/>
  <c r="C216" i="10"/>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D165" i="10"/>
  <c r="D161" i="10"/>
  <c r="D218" i="10"/>
  <c r="C165" i="10"/>
  <c r="B165" i="10"/>
  <c r="C161" i="10"/>
  <c r="B161" i="10"/>
  <c r="D154" i="10"/>
  <c r="D470" i="10"/>
  <c r="D472" i="10"/>
  <c r="C154" i="10"/>
  <c r="C470" i="10"/>
  <c r="C472" i="10"/>
  <c r="B154" i="10"/>
  <c r="B470" i="10"/>
  <c r="B472" i="10"/>
  <c r="D149" i="10"/>
  <c r="D146" i="10"/>
  <c r="C146" i="10"/>
  <c r="C149" i="10"/>
  <c r="B146" i="10"/>
  <c r="B149" i="10"/>
  <c r="D124" i="10"/>
  <c r="D126" i="10"/>
  <c r="D127" i="10"/>
  <c r="C124" i="10"/>
  <c r="C126" i="10"/>
  <c r="C127" i="10"/>
  <c r="C128" i="10"/>
  <c r="B124" i="10"/>
  <c r="B126" i="10"/>
  <c r="B127" i="10"/>
  <c r="B128" i="10"/>
  <c r="A123" i="10"/>
  <c r="A130" i="10"/>
  <c r="D118" i="10"/>
  <c r="C118" i="10"/>
  <c r="B118" i="10"/>
  <c r="D111" i="10"/>
  <c r="C111" i="10"/>
  <c r="B111" i="10"/>
  <c r="D106" i="10"/>
  <c r="C106" i="10"/>
  <c r="B106" i="10"/>
  <c r="D96" i="10"/>
  <c r="C96" i="10"/>
  <c r="B96" i="10"/>
  <c r="D92" i="10"/>
  <c r="C92" i="10"/>
  <c r="B92" i="10"/>
  <c r="D88" i="10"/>
  <c r="C88" i="10"/>
  <c r="B88" i="10"/>
  <c r="D84" i="10"/>
  <c r="C84" i="10"/>
  <c r="B84" i="10"/>
  <c r="D80" i="10"/>
  <c r="D72" i="10"/>
  <c r="D76" i="10"/>
  <c r="D98" i="10"/>
  <c r="C80" i="10"/>
  <c r="B80" i="10"/>
  <c r="C76" i="10"/>
  <c r="B76" i="10"/>
  <c r="C72" i="10"/>
  <c r="B72" i="10"/>
  <c r="D67" i="10"/>
  <c r="D465" i="10"/>
  <c r="D467" i="10"/>
  <c r="C67" i="10"/>
  <c r="C465" i="10"/>
  <c r="C467" i="10"/>
  <c r="B67" i="10"/>
  <c r="B465" i="10"/>
  <c r="B467" i="10"/>
  <c r="D51" i="10"/>
  <c r="C51" i="10"/>
  <c r="B51" i="10"/>
  <c r="D47" i="10"/>
  <c r="C47" i="10"/>
  <c r="B47" i="10"/>
  <c r="D43" i="10"/>
  <c r="C43" i="10"/>
  <c r="B43" i="10"/>
  <c r="D39" i="10"/>
  <c r="C39" i="10"/>
  <c r="B39" i="10"/>
  <c r="D34" i="10"/>
  <c r="C34" i="10"/>
  <c r="B34" i="10"/>
  <c r="D27" i="10"/>
  <c r="C27" i="10"/>
  <c r="B27" i="10"/>
  <c r="D20" i="10"/>
  <c r="C20" i="10"/>
  <c r="B20" i="10"/>
  <c r="D9" i="10"/>
  <c r="C9" i="10"/>
  <c r="B9" i="10"/>
  <c r="J24" i="3"/>
  <c r="J20" i="3"/>
  <c r="J21" i="3"/>
  <c r="J22" i="3"/>
  <c r="J23" i="3"/>
  <c r="J25" i="3"/>
  <c r="J26" i="3"/>
  <c r="J11" i="3"/>
  <c r="J12" i="3"/>
  <c r="J13" i="3"/>
  <c r="J14" i="3"/>
  <c r="J15" i="3"/>
  <c r="J16" i="3"/>
  <c r="J17" i="3"/>
  <c r="J18" i="3"/>
  <c r="J19" i="3"/>
  <c r="J27" i="3"/>
  <c r="I24" i="3"/>
  <c r="E26" i="3"/>
  <c r="F22" i="3"/>
  <c r="C29" i="1"/>
  <c r="C28" i="1"/>
  <c r="C27" i="1"/>
  <c r="K14" i="2"/>
  <c r="K15" i="2"/>
  <c r="K16" i="2"/>
  <c r="K17" i="2"/>
  <c r="K18" i="2"/>
  <c r="L16" i="2"/>
  <c r="L17" i="2"/>
  <c r="N11" i="3"/>
  <c r="N12" i="3"/>
  <c r="N13" i="3"/>
  <c r="N14" i="3"/>
  <c r="N15" i="3"/>
  <c r="N16" i="3"/>
  <c r="N17" i="3"/>
  <c r="N18" i="3"/>
  <c r="N20" i="3"/>
  <c r="N21" i="3"/>
  <c r="N22" i="3"/>
  <c r="N23" i="3"/>
  <c r="N24" i="3"/>
  <c r="N25" i="3"/>
  <c r="G11" i="6"/>
  <c r="I11" i="6"/>
  <c r="G12" i="6"/>
  <c r="I12" i="6"/>
  <c r="G13" i="6"/>
  <c r="I13" i="6"/>
  <c r="G14" i="6"/>
  <c r="I14" i="6"/>
  <c r="G15" i="6"/>
  <c r="I15" i="6"/>
  <c r="G16" i="6"/>
  <c r="I16" i="6"/>
  <c r="G17" i="6"/>
  <c r="I17" i="6"/>
  <c r="G18" i="6"/>
  <c r="I18" i="6"/>
  <c r="G19" i="6"/>
  <c r="I19" i="6"/>
  <c r="G20" i="6"/>
  <c r="I20" i="6"/>
  <c r="G21" i="6"/>
  <c r="I21" i="6"/>
  <c r="G22" i="6"/>
  <c r="I22" i="6"/>
  <c r="G23" i="6"/>
  <c r="I23" i="6"/>
  <c r="G24" i="6"/>
  <c r="I24" i="6"/>
  <c r="G25" i="6"/>
  <c r="G26" i="6"/>
  <c r="I26" i="6"/>
  <c r="G27" i="6"/>
  <c r="I27" i="6"/>
  <c r="G28" i="6"/>
  <c r="I28" i="6"/>
  <c r="G29" i="6"/>
  <c r="I29" i="6"/>
  <c r="G30" i="6"/>
  <c r="I30" i="6"/>
  <c r="G31" i="6"/>
  <c r="G32" i="6"/>
  <c r="I32" i="6"/>
  <c r="G33" i="6"/>
  <c r="G34" i="6"/>
  <c r="I34" i="6"/>
  <c r="G35" i="6"/>
  <c r="I35" i="6"/>
  <c r="G36" i="6"/>
  <c r="I36" i="6"/>
  <c r="G37" i="6"/>
  <c r="I37" i="6"/>
  <c r="G38" i="6"/>
  <c r="I38" i="6"/>
  <c r="G39" i="6"/>
  <c r="G40" i="6"/>
  <c r="I40" i="6"/>
  <c r="G41" i="6"/>
  <c r="G42" i="6"/>
  <c r="I42" i="6"/>
  <c r="G43" i="6"/>
  <c r="I43" i="6"/>
  <c r="G44" i="6"/>
  <c r="I44" i="6"/>
  <c r="G45" i="6"/>
  <c r="I45" i="6"/>
  <c r="G46" i="6"/>
  <c r="I46" i="6"/>
  <c r="G47" i="6"/>
  <c r="G48" i="6"/>
  <c r="I48" i="6"/>
  <c r="G49" i="6"/>
  <c r="I49" i="6"/>
  <c r="G50" i="6"/>
  <c r="I50" i="6"/>
  <c r="E16" i="1"/>
  <c r="F16" i="1"/>
  <c r="G16" i="1"/>
  <c r="E14" i="1"/>
  <c r="F14" i="1"/>
  <c r="G14" i="1"/>
  <c r="E13" i="1"/>
  <c r="F13" i="1"/>
  <c r="G13" i="1"/>
  <c r="E15" i="1"/>
  <c r="F15" i="1"/>
  <c r="G15" i="1"/>
  <c r="G17" i="1"/>
  <c r="F17" i="1"/>
  <c r="D13" i="5"/>
  <c r="D15" i="5"/>
  <c r="E13" i="5"/>
  <c r="D19" i="2"/>
  <c r="F13" i="5"/>
  <c r="E19" i="2"/>
  <c r="E20" i="2"/>
  <c r="G13" i="5"/>
  <c r="G15" i="5"/>
  <c r="F19" i="2"/>
  <c r="F20" i="2"/>
  <c r="I19" i="2"/>
  <c r="I20" i="2"/>
  <c r="K13" i="5"/>
  <c r="J19" i="2"/>
  <c r="J20" i="2"/>
  <c r="K15" i="5"/>
  <c r="G12" i="4"/>
  <c r="E22" i="1"/>
  <c r="E51" i="6"/>
  <c r="C18" i="2"/>
  <c r="D18" i="2"/>
  <c r="E18" i="2"/>
  <c r="F18" i="2"/>
  <c r="H18" i="2"/>
  <c r="I18" i="2"/>
  <c r="J18" i="2"/>
  <c r="H11" i="5"/>
  <c r="L11" i="5"/>
  <c r="H9" i="5"/>
  <c r="H10" i="5"/>
  <c r="H12" i="5"/>
  <c r="H13" i="5"/>
  <c r="H14" i="5"/>
  <c r="H15" i="5"/>
  <c r="L9" i="5"/>
  <c r="L10" i="5"/>
  <c r="L12" i="5"/>
  <c r="L14" i="5"/>
  <c r="M14" i="5"/>
  <c r="I25" i="6"/>
  <c r="I31" i="6"/>
  <c r="I33" i="6"/>
  <c r="I39" i="6"/>
  <c r="I41" i="6"/>
  <c r="I47" i="6"/>
  <c r="M19" i="3"/>
  <c r="M26" i="3"/>
  <c r="M27" i="3"/>
  <c r="F51" i="6"/>
  <c r="D51" i="6"/>
  <c r="G13" i="4"/>
  <c r="F22" i="1"/>
  <c r="C14" i="4"/>
  <c r="D14" i="4"/>
  <c r="E14" i="4"/>
  <c r="F14" i="4"/>
  <c r="G14" i="4"/>
  <c r="I23" i="3"/>
  <c r="I21" i="3"/>
  <c r="K21" i="3"/>
  <c r="F24" i="3"/>
  <c r="F23" i="3"/>
  <c r="F21" i="3"/>
  <c r="I17" i="3"/>
  <c r="I16" i="3"/>
  <c r="I15" i="3"/>
  <c r="I14" i="3"/>
  <c r="I12" i="3"/>
  <c r="K12" i="3"/>
  <c r="I13" i="3"/>
  <c r="F17" i="3"/>
  <c r="F16" i="3"/>
  <c r="F15" i="3"/>
  <c r="F14" i="3"/>
  <c r="F12" i="3"/>
  <c r="I18" i="3"/>
  <c r="F20" i="3"/>
  <c r="F25" i="3"/>
  <c r="G26" i="3"/>
  <c r="I20" i="3"/>
  <c r="I25" i="3"/>
  <c r="E19" i="3"/>
  <c r="F11" i="3"/>
  <c r="F13" i="3"/>
  <c r="F18" i="3"/>
  <c r="G19" i="3"/>
  <c r="I11" i="3"/>
  <c r="K18" i="3"/>
  <c r="D19" i="3"/>
  <c r="C11" i="4"/>
  <c r="D11" i="4"/>
  <c r="E11" i="4"/>
  <c r="F11" i="4"/>
  <c r="G11" i="4"/>
  <c r="M11" i="5"/>
  <c r="D15" i="1"/>
  <c r="N26" i="3"/>
  <c r="N19" i="3"/>
  <c r="N27" i="3"/>
  <c r="L22" i="1"/>
  <c r="K20" i="3"/>
  <c r="K23" i="3"/>
  <c r="F26" i="3"/>
  <c r="K14" i="3"/>
  <c r="F19" i="3"/>
  <c r="F27" i="3"/>
  <c r="E27" i="3"/>
  <c r="L15" i="2"/>
  <c r="H19" i="2"/>
  <c r="H20" i="2"/>
  <c r="C19" i="2"/>
  <c r="C20" i="2"/>
  <c r="D20" i="2"/>
  <c r="H15" i="1"/>
  <c r="M12" i="5"/>
  <c r="D16" i="1"/>
  <c r="G27" i="3"/>
  <c r="K25" i="3"/>
  <c r="K11" i="3"/>
  <c r="K15" i="3"/>
  <c r="K17" i="3"/>
  <c r="K13" i="3"/>
  <c r="K16" i="3"/>
  <c r="D26" i="3"/>
  <c r="D27" i="3"/>
  <c r="I22" i="3"/>
  <c r="I19" i="3"/>
  <c r="G17" i="4"/>
  <c r="L13" i="5"/>
  <c r="L15" i="5"/>
  <c r="E17" i="1"/>
  <c r="C48" i="1"/>
  <c r="K19" i="3"/>
  <c r="F10" i="4"/>
  <c r="F16" i="4"/>
  <c r="K22" i="3"/>
  <c r="I26" i="3"/>
  <c r="I27" i="3"/>
  <c r="C51" i="1"/>
  <c r="F15" i="5"/>
  <c r="M10" i="5"/>
  <c r="K19" i="2"/>
  <c r="E10" i="4"/>
  <c r="L103" i="9"/>
  <c r="K19" i="5"/>
  <c r="F103" i="9"/>
  <c r="I103" i="9"/>
  <c r="G19" i="5"/>
  <c r="H103" i="9"/>
  <c r="G103" i="9"/>
  <c r="G22" i="1"/>
  <c r="C47" i="1"/>
  <c r="F19" i="5"/>
  <c r="D14" i="1"/>
  <c r="D10" i="4"/>
  <c r="D16" i="4"/>
  <c r="E16" i="4"/>
  <c r="K20" i="2"/>
  <c r="G19" i="2"/>
  <c r="L19" i="2"/>
  <c r="L20" i="2"/>
  <c r="K22" i="2"/>
  <c r="D29" i="1"/>
  <c r="M103" i="9"/>
  <c r="M9" i="5"/>
  <c r="C10" i="4"/>
  <c r="G10" i="4"/>
  <c r="G16" i="4"/>
  <c r="E15" i="5"/>
  <c r="E19" i="5"/>
  <c r="G20" i="2"/>
  <c r="D19" i="5"/>
  <c r="O22" i="1"/>
  <c r="L13" i="1"/>
  <c r="L14" i="1"/>
  <c r="L16" i="1"/>
  <c r="O16" i="1"/>
  <c r="E11" i="7"/>
  <c r="L15" i="1"/>
  <c r="H28" i="3"/>
  <c r="K24" i="3"/>
  <c r="K26" i="3"/>
  <c r="K27" i="3"/>
  <c r="I51" i="6"/>
  <c r="G51" i="6"/>
  <c r="E52" i="6"/>
  <c r="L14" i="2"/>
  <c r="L18" i="2"/>
  <c r="H22" i="1"/>
  <c r="AA4" i="1"/>
  <c r="A184" i="10"/>
  <c r="A235" i="10"/>
  <c r="A304" i="10"/>
  <c r="A357" i="10"/>
  <c r="A388" i="10"/>
  <c r="A399" i="10"/>
  <c r="A429" i="10"/>
  <c r="A441" i="10"/>
  <c r="A452" i="10"/>
  <c r="A456" i="10"/>
  <c r="C16" i="4"/>
  <c r="M13" i="5"/>
  <c r="D22" i="1"/>
  <c r="C15" i="4"/>
  <c r="E19" i="1"/>
  <c r="D13" i="1"/>
  <c r="G22" i="2"/>
  <c r="D28" i="1"/>
  <c r="M15" i="5"/>
  <c r="M15" i="1"/>
  <c r="O15" i="1"/>
  <c r="M14" i="1"/>
  <c r="M17" i="1"/>
  <c r="N13" i="1"/>
  <c r="O13" i="1"/>
  <c r="O17" i="1"/>
  <c r="L17" i="1"/>
  <c r="P13" i="1"/>
  <c r="R13" i="1"/>
  <c r="R37" i="1"/>
  <c r="H51" i="6"/>
  <c r="S16" i="1"/>
  <c r="V16" i="1"/>
  <c r="E12" i="7"/>
  <c r="S13" i="1"/>
  <c r="S14" i="1"/>
  <c r="C46" i="1"/>
  <c r="C49" i="1"/>
  <c r="D17" i="1"/>
  <c r="C50" i="1"/>
  <c r="M19" i="5"/>
  <c r="D17" i="5"/>
  <c r="L22" i="2"/>
  <c r="O14" i="1"/>
  <c r="Q13" i="1"/>
  <c r="N17" i="1"/>
  <c r="T14" i="1"/>
  <c r="T17" i="1"/>
  <c r="U13" i="1"/>
  <c r="W13" i="1"/>
  <c r="S17" i="1"/>
  <c r="V13" i="1"/>
  <c r="V17" i="1"/>
  <c r="U17" i="1"/>
  <c r="X13" i="1"/>
  <c r="Y13" i="1"/>
  <c r="V14" i="1"/>
  <c r="B54" i="10"/>
  <c r="B55" i="10"/>
  <c r="B393" i="10"/>
  <c r="B352" i="10"/>
  <c r="B353" i="10"/>
  <c r="C393" i="10"/>
  <c r="C394" i="10"/>
  <c r="C352" i="10"/>
  <c r="C353" i="10"/>
  <c r="D393" i="10"/>
  <c r="D394" i="10"/>
  <c r="D352" i="10"/>
  <c r="D353" i="10"/>
  <c r="C54" i="10"/>
  <c r="C55" i="10"/>
  <c r="C364" i="10"/>
  <c r="C369" i="10"/>
  <c r="D54" i="10"/>
  <c r="D55" i="10"/>
  <c r="D113" i="10"/>
  <c r="B218" i="10"/>
  <c r="B225" i="10"/>
  <c r="B98" i="10"/>
  <c r="B113" i="10"/>
  <c r="C98" i="10"/>
  <c r="C113" i="10"/>
  <c r="C119" i="10"/>
  <c r="D128" i="10"/>
  <c r="C218" i="10"/>
  <c r="C225" i="10"/>
  <c r="C237" i="10"/>
  <c r="D225" i="10"/>
  <c r="D390" i="10"/>
  <c r="B394" i="10"/>
  <c r="D237" i="10"/>
  <c r="B231" i="10"/>
  <c r="B232" i="10"/>
  <c r="D232" i="10"/>
  <c r="C231" i="10"/>
  <c r="C232" i="10"/>
  <c r="C390" i="10"/>
  <c r="D119" i="10"/>
  <c r="D389" i="10"/>
  <c r="D391" i="10"/>
  <c r="B119" i="10"/>
  <c r="D236" i="10"/>
  <c r="D238" i="10"/>
  <c r="B389" i="10"/>
  <c r="B390" i="10"/>
  <c r="B237" i="10"/>
  <c r="C389" i="10"/>
  <c r="C391" i="10"/>
  <c r="C236" i="10"/>
  <c r="C400" i="10"/>
  <c r="C408" i="10"/>
  <c r="D240" i="10"/>
  <c r="D400" i="10"/>
  <c r="D408" i="10"/>
  <c r="B391" i="10"/>
  <c r="B400" i="10"/>
  <c r="B408" i="10"/>
  <c r="B236" i="10"/>
  <c r="B238" i="10"/>
  <c r="B240" i="10"/>
  <c r="C240" i="10"/>
  <c r="C238" i="10"/>
  <c r="G53" i="6"/>
  <c r="S22" i="1"/>
  <c r="V22" i="1"/>
  <c r="S15" i="1"/>
  <c r="I28" i="1"/>
  <c r="J28" i="1"/>
  <c r="P28" i="1"/>
  <c r="W28" i="1"/>
  <c r="Q28" i="1"/>
  <c r="X28" i="1"/>
  <c r="R28" i="1"/>
  <c r="Y28" i="1"/>
  <c r="K28" i="1"/>
  <c r="I29" i="1"/>
  <c r="Q29" i="1"/>
  <c r="Y29" i="1"/>
  <c r="P29" i="1"/>
  <c r="K29" i="1"/>
  <c r="W29" i="1"/>
  <c r="X29" i="1"/>
  <c r="R29" i="1"/>
  <c r="J29" i="1"/>
  <c r="H14" i="1"/>
  <c r="C22" i="2"/>
  <c r="D27" i="1"/>
  <c r="H16" i="1"/>
  <c r="E10" i="7"/>
  <c r="E13" i="7"/>
  <c r="E18" i="7"/>
  <c r="G43" i="1"/>
  <c r="H13" i="1"/>
  <c r="H17" i="1"/>
  <c r="I13" i="1"/>
  <c r="Z29" i="1"/>
  <c r="AA29" i="1"/>
  <c r="I53" i="6"/>
  <c r="I54" i="6"/>
  <c r="G54" i="6"/>
  <c r="P27" i="1"/>
  <c r="Q27" i="1"/>
  <c r="Y27" i="1"/>
  <c r="J27" i="1"/>
  <c r="W27" i="1"/>
  <c r="I27" i="1"/>
  <c r="R27" i="1"/>
  <c r="K27" i="1"/>
  <c r="X27" i="1"/>
  <c r="T15" i="1"/>
  <c r="V15" i="1"/>
  <c r="AA28" i="1"/>
  <c r="Z28" i="1"/>
  <c r="H54" i="6"/>
  <c r="Y36" i="1"/>
  <c r="Y37" i="1"/>
  <c r="Z27" i="1"/>
  <c r="AA27" i="1"/>
  <c r="I37" i="1"/>
  <c r="J13" i="1"/>
  <c r="AA13" i="1"/>
  <c r="J37" i="1"/>
  <c r="Z13" i="1"/>
  <c r="K13" i="1"/>
  <c r="AA5" i="1"/>
  <c r="AC37" i="1"/>
  <c r="AC36" i="1"/>
  <c r="K39" i="1"/>
  <c r="G39" i="1"/>
  <c r="AB13" i="1"/>
  <c r="AB28" i="1"/>
  <c r="AC28" i="1"/>
  <c r="AB27" i="1"/>
  <c r="AC27" i="1"/>
  <c r="AB29" i="1"/>
  <c r="AC29" i="1"/>
  <c r="AC13"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List>
</comments>
</file>

<file path=xl/sharedStrings.xml><?xml version="1.0" encoding="utf-8"?>
<sst xmlns="http://schemas.openxmlformats.org/spreadsheetml/2006/main" count="717" uniqueCount="584">
  <si>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</si>
  <si>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</si>
  <si>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</si>
  <si>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</si>
  <si>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</si>
  <si>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</si>
  <si>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</si>
  <si>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</si>
  <si>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</si>
  <si>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</si>
  <si>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</si>
  <si>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</si>
  <si>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</si>
  <si>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</si>
  <si>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</si>
  <si>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</si>
  <si>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</si>
  <si>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</si>
  <si>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</si>
  <si>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</si>
  <si>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</si>
  <si>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</si>
  <si>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</si>
  <si>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</si>
  <si>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</si>
  <si>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</si>
  <si>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</si>
  <si>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</si>
  <si>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</si>
  <si>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</si>
  <si>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</si>
  <si>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</si>
  <si>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</si>
  <si>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</si>
  <si>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</si>
  <si>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</si>
  <si>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</si>
  <si>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</si>
  <si>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</si>
  <si>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</si>
  <si>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</si>
  <si>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</si>
  <si>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</si>
  <si>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</si>
  <si>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</si>
  <si>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</si>
  <si>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</si>
  <si>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</si>
  <si>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</si>
  <si>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</si>
  <si>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</si>
  <si>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</si>
  <si>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</si>
  <si>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</si>
  <si>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</si>
  <si>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</si>
  <si>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</si>
  <si>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</si>
  <si>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</si>
  <si>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</si>
  <si>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</si>
  <si>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</si>
  <si>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</si>
  <si>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</si>
  <si>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</si>
  <si>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</si>
  <si>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</si>
  <si>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</si>
  <si>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</si>
  <si>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</si>
  <si>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</si>
  <si>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</si>
  <si>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</si>
  <si>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</si>
  <si>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</si>
  <si>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</si>
  <si>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</si>
  <si>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</si>
  <si>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</si>
  <si>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</si>
  <si>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</si>
  <si>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</si>
  <si>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</si>
  <si>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</si>
  <si>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</si>
  <si>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</si>
  <si>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</si>
  <si>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</si>
  <si>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</si>
  <si>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</si>
  <si>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</si>
  <si>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</si>
  <si>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</si>
  <si>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</si>
  <si>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</si>
  <si>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</si>
  <si>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</si>
  <si>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</si>
  <si>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</si>
  <si>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</si>
  <si>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</si>
  <si>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</si>
  <si>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</si>
  <si>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</si>
  <si>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</si>
  <si>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</si>
  <si>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</si>
  <si>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</si>
  <si>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</si>
  <si>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</si>
  <si>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</si>
  <si>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</si>
  <si>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</si>
  <si>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</si>
  <si>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</si>
  <si>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</si>
  <si>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</si>
  <si>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</si>
  <si>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</si>
  <si>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</si>
  <si>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</si>
  <si>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</si>
  <si>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</si>
  <si>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</si>
  <si>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</si>
  <si>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</si>
  <si>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</si>
  <si>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</si>
  <si>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</si>
  <si>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</si>
  <si>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</si>
  <si>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</si>
  <si>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</si>
  <si>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</si>
  <si>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</si>
  <si>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</si>
  <si>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</si>
  <si>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</si>
  <si>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</si>
  <si>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</si>
  <si>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</si>
  <si>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</si>
  <si>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</si>
  <si>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 xml:space="preserve">costo d'acquisto al </t>
    </r>
    <r>
      <rPr>
        <b/>
        <sz val="9"/>
        <color indexed="48"/>
        <rFont val="Arial"/>
        <family val="2"/>
      </rPr>
      <t>xx</t>
    </r>
    <r>
      <rPr>
        <b/>
        <sz val="9"/>
        <rFont val="Arial"/>
        <family val="2"/>
      </rPr>
      <t>/</t>
    </r>
    <r>
      <rPr>
        <b/>
        <sz val="9"/>
        <color indexed="48"/>
        <rFont val="Arial"/>
        <family val="2"/>
      </rPr>
      <t>xx</t>
    </r>
    <r>
      <rPr>
        <b/>
        <sz val="9"/>
        <rFont val="Arial"/>
        <family val="2"/>
      </rPr>
      <t>/</t>
    </r>
    <r>
      <rPr>
        <b/>
        <sz val="9"/>
        <color indexed="48"/>
        <rFont val="Arial"/>
        <family val="2"/>
      </rPr>
      <t>ox</t>
    </r>
  </si>
  <si>
    <r>
      <t xml:space="preserve">valore al </t>
    </r>
    <r>
      <rPr>
        <b/>
        <sz val="9"/>
        <color indexed="48"/>
        <rFont val="Arial"/>
        <family val="2"/>
      </rPr>
      <t>xx</t>
    </r>
    <r>
      <rPr>
        <sz val="9"/>
        <rFont val="Arial"/>
        <family val="2"/>
      </rPr>
      <t>/</t>
    </r>
    <r>
      <rPr>
        <b/>
        <sz val="9"/>
        <color indexed="48"/>
        <rFont val="Arial"/>
        <family val="2"/>
      </rPr>
      <t>xx</t>
    </r>
    <r>
      <rPr>
        <sz val="9"/>
        <rFont val="Arial"/>
        <family val="2"/>
      </rPr>
      <t>/</t>
    </r>
    <r>
      <rPr>
        <b/>
        <sz val="9"/>
        <color indexed="48"/>
        <rFont val="Arial"/>
        <family val="2"/>
      </rPr>
      <t>ox</t>
    </r>
  </si>
  <si>
    <r>
      <t xml:space="preserve">variazioni d'esercizio al </t>
    </r>
    <r>
      <rPr>
        <b/>
        <sz val="9"/>
        <color indexed="10"/>
        <rFont val="Arial"/>
        <family val="2"/>
      </rPr>
      <t>XX</t>
    </r>
    <r>
      <rPr>
        <b/>
        <sz val="9"/>
        <rFont val="Arial"/>
        <family val="2"/>
      </rPr>
      <t>/</t>
    </r>
    <r>
      <rPr>
        <b/>
        <sz val="9"/>
        <color indexed="10"/>
        <rFont val="Arial"/>
        <family val="2"/>
      </rPr>
      <t>XX</t>
    </r>
    <r>
      <rPr>
        <b/>
        <sz val="9"/>
        <rFont val="Arial"/>
        <family val="2"/>
      </rPr>
      <t>/</t>
    </r>
    <r>
      <rPr>
        <b/>
        <sz val="9"/>
        <color indexed="10"/>
        <rFont val="Arial"/>
        <family val="2"/>
      </rPr>
      <t>XX</t>
    </r>
  </si>
  <si>
    <r>
      <t xml:space="preserve">costo al </t>
    </r>
    <r>
      <rPr>
        <b/>
        <sz val="9"/>
        <color indexed="10"/>
        <rFont val="Arial"/>
        <family val="2"/>
      </rPr>
      <t>XX</t>
    </r>
    <r>
      <rPr>
        <b/>
        <sz val="9"/>
        <rFont val="Arial"/>
        <family val="2"/>
      </rPr>
      <t>/</t>
    </r>
    <r>
      <rPr>
        <b/>
        <sz val="9"/>
        <color indexed="10"/>
        <rFont val="Arial"/>
        <family val="2"/>
      </rPr>
      <t>XX</t>
    </r>
    <r>
      <rPr>
        <b/>
        <sz val="9"/>
        <rFont val="Arial"/>
        <family val="2"/>
      </rPr>
      <t>/</t>
    </r>
    <r>
      <rPr>
        <b/>
        <sz val="9"/>
        <color indexed="10"/>
        <rFont val="Arial"/>
        <family val="2"/>
      </rPr>
      <t>XX</t>
    </r>
  </si>
  <si>
    <r>
      <t xml:space="preserve">totale residuo al </t>
    </r>
    <r>
      <rPr>
        <b/>
        <sz val="9"/>
        <color indexed="10"/>
        <rFont val="Arial"/>
        <family val="2"/>
      </rPr>
      <t>XX</t>
    </r>
    <r>
      <rPr>
        <b/>
        <sz val="9"/>
        <rFont val="Arial"/>
        <family val="2"/>
      </rPr>
      <t>/</t>
    </r>
    <r>
      <rPr>
        <b/>
        <sz val="9"/>
        <color indexed="10"/>
        <rFont val="Arial"/>
        <family val="2"/>
      </rPr>
      <t>XX</t>
    </r>
    <r>
      <rPr>
        <b/>
        <sz val="9"/>
        <rFont val="Arial"/>
        <family val="2"/>
      </rPr>
      <t>/</t>
    </r>
    <r>
      <rPr>
        <b/>
        <sz val="9"/>
        <color indexed="10"/>
        <rFont val="Arial"/>
        <family val="2"/>
      </rPr>
      <t>XX</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</si>
  <si>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</si>
  <si>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</si>
  <si>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</si>
  <si>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</si>
  <si>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</si>
  <si>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</si>
  <si>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</si>
  <si>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</si>
  <si>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</si>
  <si>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</si>
  <si>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</si>
  <si>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</si>
  <si>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r>
      <t xml:space="preserve">fondo amm. al </t>
    </r>
    <r>
      <rPr>
        <b/>
        <sz val="9"/>
        <color indexed="48"/>
        <rFont val="Arial"/>
        <family val="2"/>
      </rPr>
      <t>xx</t>
    </r>
    <r>
      <rPr>
        <sz val="9"/>
        <rFont val="Arial"/>
        <family val="2"/>
      </rPr>
      <t>/</t>
    </r>
    <r>
      <rPr>
        <b/>
        <sz val="9"/>
        <color indexed="48"/>
        <rFont val="Arial"/>
        <family val="2"/>
      </rPr>
      <t>xx</t>
    </r>
    <r>
      <rPr>
        <sz val="9"/>
        <rFont val="Arial"/>
        <family val="2"/>
      </rPr>
      <t>/</t>
    </r>
    <r>
      <rPr>
        <b/>
        <sz val="9"/>
        <color indexed="48"/>
        <rFont val="Arial"/>
        <family val="2"/>
      </rPr>
      <t>ox</t>
    </r>
  </si>
  <si>
    <r>
      <t xml:space="preserve">amm. d'esercizio al </t>
    </r>
    <r>
      <rPr>
        <b/>
        <sz val="9"/>
        <color indexed="10"/>
        <rFont val="Arial"/>
        <family val="2"/>
      </rPr>
      <t>XX</t>
    </r>
    <r>
      <rPr>
        <b/>
        <sz val="9"/>
        <rFont val="Arial"/>
        <family val="2"/>
      </rPr>
      <t>/</t>
    </r>
    <r>
      <rPr>
        <b/>
        <sz val="9"/>
        <color indexed="10"/>
        <rFont val="Arial"/>
        <family val="2"/>
      </rPr>
      <t>XX</t>
    </r>
    <r>
      <rPr>
        <b/>
        <sz val="9"/>
        <rFont val="Arial"/>
        <family val="2"/>
      </rPr>
      <t>/</t>
    </r>
    <r>
      <rPr>
        <b/>
        <sz val="9"/>
        <color indexed="10"/>
        <rFont val="Arial"/>
        <family val="2"/>
      </rPr>
      <t>XX</t>
    </r>
  </si>
  <si>
    <r>
      <t xml:space="preserve">fondo amm. al </t>
    </r>
    <r>
      <rPr>
        <b/>
        <sz val="9"/>
        <color indexed="10"/>
        <rFont val="Arial"/>
        <family val="2"/>
      </rPr>
      <t>XX</t>
    </r>
    <r>
      <rPr>
        <b/>
        <sz val="9"/>
        <rFont val="Arial"/>
        <family val="2"/>
      </rPr>
      <t>/</t>
    </r>
    <r>
      <rPr>
        <b/>
        <sz val="9"/>
        <color indexed="10"/>
        <rFont val="Arial"/>
        <family val="2"/>
      </rPr>
      <t>XX</t>
    </r>
    <r>
      <rPr>
        <b/>
        <sz val="9"/>
        <rFont val="Arial"/>
        <family val="2"/>
      </rPr>
      <t>/</t>
    </r>
    <r>
      <rPr>
        <b/>
        <sz val="9"/>
        <color indexed="10"/>
        <rFont val="Arial"/>
        <family val="2"/>
      </rPr>
      <t>XX</t>
    </r>
  </si>
  <si>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</si>
  <si>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</si>
  <si>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</si>
  <si>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</si>
  <si>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</si>
  <si>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</si>
  <si>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</si>
  <si>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</si>
  <si>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</si>
  <si>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</si>
  <si>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</si>
  <si>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</si>
  <si>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</si>
  <si>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</si>
  <si>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</si>
  <si>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</si>
  <si>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</si>
  <si>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</si>
  <si>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</si>
  <si>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</si>
  <si>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</si>
  <si>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</si>
  <si>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</si>
  <si>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</si>
  <si>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</si>
  <si>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</si>
  <si>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</si>
  <si>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</si>
  <si>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</si>
  <si>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</si>
  <si>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</si>
  <si>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</si>
  <si>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</si>
  <si>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</si>
  <si>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</si>
  <si>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</si>
  <si>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</si>
  <si>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</si>
  <si>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</si>
  <si>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</si>
  <si>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</si>
  <si>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</si>
  <si>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</si>
  <si>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</si>
  <si>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</si>
  <si>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</si>
  <si>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</si>
  <si>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</si>
  <si>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</si>
  <si>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</si>
  <si>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</si>
  <si>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</si>
  <si>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</si>
  <si>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</si>
  <si>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</si>
  <si>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</si>
  <si>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</si>
  <si>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</si>
  <si>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Ragione Sociale</t>
  </si>
  <si>
    <t>Indirizzo</t>
  </si>
  <si>
    <t>P. IVA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</si>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</sst>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78" formatCode="0.0"/>
    <numFmt numFmtId="179" formatCode="0.0_ ;\-0.0\ "/>
    <numFmt numFmtId="180" formatCode="#,##0.0"/>
    <numFmt numFmtId="181" formatCode="0.0%"/>
    <numFmt numFmtId="197" formatCode="#,##0_ ;[Red]\-#,##0\ "/>
    <numFmt numFmtId="203" formatCode="0.0000"/>
    <numFmt numFmtId="204" formatCode="0.000"/>
    <numFmt numFmtId="210" formatCode="#,##0_ ;\-#,##0\ "/>
    <numFmt numFmtId="225" formatCode="0;[Red]0"/>
    <numFmt numFmtId="228" formatCode="#,##0.000"/>
    <numFmt numFmtId="230" formatCode="_-* #,##0_-;\-* #,##0_-;_-* &quot;-&quot;??_-;_-@_-"/>
  </numFmts>
  <fonts count="60">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3" fillId="0" borderId="0"/>
  </cellStyleXfs>
  <cellXfs count="672">
    <xf numFmtId="0" fontId="0" fillId="0" borderId="0" xfId="0"/>
    <xf numFmtId="179"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80" fontId="2" fillId="0" borderId="0" xfId="0" applyNumberFormat="1" applyFont="1" applyBorder="1" applyAlignment="1" applyProtection="1">
      <alignment vertical="center"/>
    </xf>
    <xf numFmtId="0" fontId="2" fillId="0" borderId="5" xfId="0" applyFont="1" applyBorder="1" applyAlignment="1" applyProtection="1">
      <alignment vertical="center"/>
    </xf>
    <xf numFmtId="180" fontId="2" fillId="0" borderId="6" xfId="0" applyNumberFormat="1" applyFont="1" applyBorder="1" applyAlignment="1" applyProtection="1">
      <alignment vertical="center"/>
    </xf>
    <xf numFmtId="0" fontId="2" fillId="0" borderId="0" xfId="0" applyFont="1" applyBorder="1" applyAlignment="1" applyProtection="1">
      <alignment vertical="center"/>
    </xf>
    <xf numFmtId="43" fontId="6" fillId="0" borderId="7" xfId="1" applyFont="1" applyBorder="1" applyProtection="1">
      <protection locked="0"/>
    </xf>
    <xf numFmtId="43"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8"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80"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43" fontId="6" fillId="3" borderId="0" xfId="1" applyFont="1" applyFill="1" applyBorder="1" applyProtection="1"/>
    <xf numFmtId="43" fontId="6" fillId="0" borderId="0" xfId="1" applyFont="1" applyFill="1" applyBorder="1" applyProtection="1"/>
    <xf numFmtId="43" fontId="6" fillId="0" borderId="0" xfId="1" applyFont="1" applyBorder="1" applyProtection="1"/>
    <xf numFmtId="43"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43"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8" fontId="6" fillId="4" borderId="18" xfId="0" applyNumberFormat="1" applyFont="1" applyFill="1" applyBorder="1" applyAlignment="1" applyProtection="1">
      <alignment vertical="center"/>
      <protection locked="0"/>
    </xf>
    <xf numFmtId="178" fontId="6" fillId="4" borderId="3" xfId="0" applyNumberFormat="1" applyFont="1" applyFill="1" applyBorder="1" applyAlignment="1" applyProtection="1">
      <alignment vertical="center"/>
      <protection locked="0"/>
    </xf>
    <xf numFmtId="178" fontId="6" fillId="4" borderId="8" xfId="0" applyNumberFormat="1" applyFont="1" applyFill="1" applyBorder="1" applyAlignment="1" applyProtection="1">
      <alignment vertical="center"/>
      <protection locked="0"/>
    </xf>
    <xf numFmtId="178" fontId="6" fillId="4" borderId="18" xfId="0" applyNumberFormat="1" applyFont="1" applyFill="1" applyBorder="1" applyProtection="1">
      <protection locked="0"/>
    </xf>
    <xf numFmtId="178" fontId="6" fillId="4" borderId="3" xfId="0" applyNumberFormat="1" applyFont="1" applyFill="1" applyBorder="1" applyProtection="1">
      <protection locked="0"/>
    </xf>
    <xf numFmtId="178" fontId="6" fillId="4" borderId="8" xfId="0" applyNumberFormat="1" applyFont="1" applyFill="1" applyBorder="1" applyProtection="1">
      <protection locked="0"/>
    </xf>
    <xf numFmtId="43" fontId="6" fillId="4" borderId="7" xfId="1" applyFont="1" applyFill="1" applyBorder="1" applyProtection="1">
      <protection locked="0"/>
    </xf>
    <xf numFmtId="43" fontId="6" fillId="4" borderId="8" xfId="1" applyFont="1" applyFill="1" applyBorder="1" applyProtection="1">
      <protection locked="0"/>
    </xf>
    <xf numFmtId="0" fontId="6" fillId="4" borderId="1" xfId="0" applyFont="1" applyFill="1" applyBorder="1" applyProtection="1">
      <protection locked="0"/>
    </xf>
    <xf numFmtId="0" fontId="6" fillId="4" borderId="7" xfId="0" applyFont="1" applyFill="1" applyBorder="1" applyProtection="1">
      <protection locked="0"/>
    </xf>
    <xf numFmtId="0" fontId="6" fillId="4" borderId="3"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43" fontId="7" fillId="4" borderId="33" xfId="1" applyFont="1" applyFill="1" applyBorder="1" applyProtection="1">
      <protection locked="0"/>
    </xf>
    <xf numFmtId="43" fontId="7" fillId="4" borderId="10" xfId="1" applyFont="1" applyFill="1" applyBorder="1" applyProtection="1">
      <protection locked="0"/>
    </xf>
    <xf numFmtId="43"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8" fontId="6" fillId="4" borderId="8" xfId="0" applyNumberFormat="1" applyFont="1" applyFill="1" applyBorder="1" applyAlignment="1" applyProtection="1">
      <alignment horizontal="center"/>
      <protection locked="0"/>
    </xf>
    <xf numFmtId="178" fontId="6" fillId="4" borderId="15" xfId="0" applyNumberFormat="1" applyFont="1" applyFill="1" applyBorder="1" applyAlignment="1" applyProtection="1">
      <alignment horizontal="center"/>
      <protection locked="0"/>
    </xf>
    <xf numFmtId="43" fontId="6" fillId="3" borderId="36" xfId="1" applyFont="1" applyFill="1" applyBorder="1" applyProtection="1"/>
    <xf numFmtId="43"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228"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43" fontId="26" fillId="4" borderId="17" xfId="1" applyFont="1" applyFill="1" applyBorder="1" applyProtection="1">
      <protection locked="0"/>
    </xf>
    <xf numFmtId="43" fontId="26" fillId="4" borderId="18" xfId="1" applyFont="1" applyFill="1" applyBorder="1" applyProtection="1">
      <protection locked="0"/>
    </xf>
    <xf numFmtId="43" fontId="26" fillId="4" borderId="19" xfId="1" applyFont="1" applyFill="1" applyBorder="1" applyProtection="1">
      <protection locked="0"/>
    </xf>
    <xf numFmtId="180"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8" fontId="6" fillId="5" borderId="10" xfId="0" applyNumberFormat="1" applyFont="1" applyFill="1" applyBorder="1" applyAlignment="1" applyProtection="1">
      <alignment vertical="center"/>
    </xf>
    <xf numFmtId="178" fontId="2" fillId="5" borderId="10" xfId="0" applyNumberFormat="1" applyFont="1" applyFill="1" applyBorder="1" applyProtection="1"/>
    <xf numFmtId="178" fontId="2" fillId="5" borderId="16" xfId="0" applyNumberFormat="1" applyFont="1" applyFill="1" applyBorder="1" applyProtection="1"/>
    <xf numFmtId="178" fontId="2" fillId="5" borderId="3" xfId="0" applyNumberFormat="1" applyFont="1" applyFill="1" applyBorder="1" applyProtection="1"/>
    <xf numFmtId="178" fontId="2" fillId="5" borderId="8" xfId="0" applyNumberFormat="1" applyFont="1" applyFill="1" applyBorder="1" applyProtection="1"/>
    <xf numFmtId="178" fontId="2" fillId="5" borderId="19" xfId="0" applyNumberFormat="1" applyFont="1" applyFill="1" applyBorder="1" applyProtection="1"/>
    <xf numFmtId="178" fontId="2" fillId="5" borderId="2" xfId="0" applyNumberFormat="1" applyFont="1" applyFill="1" applyBorder="1" applyProtection="1"/>
    <xf numFmtId="178" fontId="2" fillId="5" borderId="15" xfId="0" applyNumberFormat="1" applyFont="1" applyFill="1" applyBorder="1" applyProtection="1"/>
    <xf numFmtId="178" fontId="2" fillId="5" borderId="18" xfId="0" applyNumberFormat="1" applyFont="1" applyFill="1" applyBorder="1" applyProtection="1"/>
    <xf numFmtId="178" fontId="6" fillId="5" borderId="10" xfId="0" applyNumberFormat="1" applyFont="1" applyFill="1" applyBorder="1" applyProtection="1"/>
    <xf numFmtId="178" fontId="6" fillId="5" borderId="18" xfId="0" applyNumberFormat="1" applyFont="1" applyFill="1" applyBorder="1" applyProtection="1"/>
    <xf numFmtId="178"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80" fontId="26" fillId="5" borderId="7" xfId="0" applyNumberFormat="1" applyFont="1" applyFill="1" applyBorder="1" applyAlignment="1" applyProtection="1">
      <alignment vertical="center"/>
    </xf>
    <xf numFmtId="180" fontId="27" fillId="5" borderId="33" xfId="0" applyNumberFormat="1" applyFont="1" applyFill="1" applyBorder="1" applyAlignment="1" applyProtection="1">
      <alignment vertical="center"/>
    </xf>
    <xf numFmtId="178" fontId="26" fillId="5" borderId="15" xfId="0" applyNumberFormat="1" applyFont="1" applyFill="1" applyBorder="1" applyAlignment="1" applyProtection="1">
      <alignment vertical="center"/>
    </xf>
    <xf numFmtId="180" fontId="27" fillId="5" borderId="16" xfId="0" applyNumberFormat="1" applyFont="1" applyFill="1" applyBorder="1" applyAlignment="1" applyProtection="1">
      <alignment vertical="center"/>
    </xf>
    <xf numFmtId="180" fontId="27" fillId="5" borderId="10" xfId="0" applyNumberFormat="1" applyFont="1" applyFill="1" applyBorder="1" applyAlignment="1" applyProtection="1">
      <alignment vertical="center"/>
    </xf>
    <xf numFmtId="180" fontId="27" fillId="5" borderId="15" xfId="0" applyNumberFormat="1" applyFont="1" applyFill="1" applyBorder="1" applyAlignment="1" applyProtection="1">
      <alignment vertical="center"/>
    </xf>
    <xf numFmtId="180" fontId="27" fillId="5" borderId="39" xfId="0" applyNumberFormat="1" applyFont="1" applyFill="1" applyBorder="1" applyAlignment="1" applyProtection="1">
      <alignment vertical="center"/>
    </xf>
    <xf numFmtId="180" fontId="27" fillId="5" borderId="6" xfId="0" applyNumberFormat="1" applyFont="1" applyFill="1" applyBorder="1" applyAlignment="1" applyProtection="1">
      <alignment vertical="center"/>
    </xf>
    <xf numFmtId="180" fontId="27" fillId="5" borderId="40" xfId="0" applyNumberFormat="1" applyFont="1" applyFill="1" applyBorder="1" applyAlignment="1" applyProtection="1">
      <alignment vertical="center"/>
    </xf>
    <xf numFmtId="43" fontId="27" fillId="5" borderId="20" xfId="1" applyFont="1" applyFill="1" applyBorder="1" applyProtection="1"/>
    <xf numFmtId="43" fontId="27" fillId="5" borderId="41" xfId="1" applyFont="1" applyFill="1" applyBorder="1" applyProtection="1"/>
    <xf numFmtId="43" fontId="27" fillId="5" borderId="36" xfId="1" applyFont="1" applyFill="1" applyBorder="1" applyProtection="1"/>
    <xf numFmtId="43" fontId="27" fillId="5" borderId="42" xfId="1" applyFont="1" applyFill="1" applyBorder="1" applyProtection="1"/>
    <xf numFmtId="180" fontId="26" fillId="5" borderId="18" xfId="0" applyNumberFormat="1" applyFont="1" applyFill="1" applyBorder="1" applyProtection="1"/>
    <xf numFmtId="180" fontId="26" fillId="5" borderId="3" xfId="0" applyNumberFormat="1" applyFont="1" applyFill="1" applyBorder="1" applyProtection="1"/>
    <xf numFmtId="180" fontId="26" fillId="5" borderId="8" xfId="0" applyNumberFormat="1" applyFont="1" applyFill="1" applyBorder="1" applyProtection="1"/>
    <xf numFmtId="180" fontId="26" fillId="5" borderId="10" xfId="0" applyNumberFormat="1" applyFont="1" applyFill="1" applyBorder="1" applyProtection="1"/>
    <xf numFmtId="43" fontId="27" fillId="5" borderId="19" xfId="1" applyFont="1" applyFill="1" applyBorder="1" applyProtection="1"/>
    <xf numFmtId="43" fontId="27" fillId="5" borderId="2" xfId="1" applyFont="1" applyFill="1" applyBorder="1" applyProtection="1"/>
    <xf numFmtId="43" fontId="27" fillId="5" borderId="15" xfId="1" applyFont="1" applyFill="1" applyBorder="1" applyProtection="1"/>
    <xf numFmtId="43" fontId="27" fillId="5" borderId="16" xfId="1" applyFont="1" applyFill="1" applyBorder="1" applyProtection="1"/>
    <xf numFmtId="43" fontId="26" fillId="5" borderId="33" xfId="1" applyFont="1" applyFill="1" applyBorder="1" applyProtection="1"/>
    <xf numFmtId="43" fontId="26" fillId="5" borderId="17" xfId="1" applyFont="1" applyFill="1" applyBorder="1" applyProtection="1"/>
    <xf numFmtId="43" fontId="26" fillId="5" borderId="10" xfId="1" applyFont="1" applyFill="1" applyBorder="1" applyProtection="1"/>
    <xf numFmtId="43" fontId="26" fillId="5" borderId="18" xfId="1" applyFont="1" applyFill="1" applyBorder="1" applyProtection="1"/>
    <xf numFmtId="43" fontId="26" fillId="5" borderId="16" xfId="1" applyFont="1" applyFill="1" applyBorder="1" applyProtection="1"/>
    <xf numFmtId="43" fontId="26" fillId="5" borderId="19" xfId="1" applyFont="1" applyFill="1" applyBorder="1" applyProtection="1"/>
    <xf numFmtId="43" fontId="26" fillId="5" borderId="7" xfId="1" applyFont="1" applyFill="1" applyBorder="1" applyAlignment="1" applyProtection="1">
      <alignment vertical="center"/>
    </xf>
    <xf numFmtId="43" fontId="26" fillId="5" borderId="8" xfId="1" applyFont="1" applyFill="1" applyBorder="1" applyAlignment="1" applyProtection="1">
      <alignment vertical="center"/>
    </xf>
    <xf numFmtId="43" fontId="26" fillId="5" borderId="15" xfId="1" applyFont="1" applyFill="1" applyBorder="1" applyAlignment="1" applyProtection="1">
      <alignment vertical="center"/>
    </xf>
    <xf numFmtId="43" fontId="2" fillId="5" borderId="43" xfId="1" applyFont="1" applyFill="1" applyBorder="1" applyAlignment="1" applyProtection="1">
      <alignment vertical="center"/>
    </xf>
    <xf numFmtId="43" fontId="27" fillId="5" borderId="36" xfId="1" applyFont="1" applyFill="1" applyBorder="1" applyAlignment="1" applyProtection="1">
      <alignment vertical="center"/>
    </xf>
    <xf numFmtId="43" fontId="27" fillId="5" borderId="8" xfId="1" applyFont="1" applyFill="1" applyBorder="1" applyAlignment="1" applyProtection="1">
      <alignment vertical="center"/>
    </xf>
    <xf numFmtId="43" fontId="26" fillId="5" borderId="44" xfId="1" applyFont="1" applyFill="1" applyBorder="1" applyAlignment="1" applyProtection="1">
      <alignment vertical="center"/>
    </xf>
    <xf numFmtId="43" fontId="26" fillId="5" borderId="9" xfId="1" applyFont="1" applyFill="1" applyBorder="1" applyAlignment="1" applyProtection="1">
      <alignment vertical="center"/>
    </xf>
    <xf numFmtId="43" fontId="26" fillId="5" borderId="45" xfId="1" applyFont="1" applyFill="1" applyBorder="1" applyAlignment="1" applyProtection="1">
      <alignment vertical="center"/>
    </xf>
    <xf numFmtId="43" fontId="2" fillId="5" borderId="38" xfId="1" applyFont="1" applyFill="1" applyBorder="1" applyAlignment="1" applyProtection="1">
      <alignment vertical="center"/>
    </xf>
    <xf numFmtId="43" fontId="27" fillId="5" borderId="46" xfId="1" applyFont="1" applyFill="1" applyBorder="1" applyAlignment="1" applyProtection="1">
      <alignment vertical="center"/>
    </xf>
    <xf numFmtId="43" fontId="27" fillId="5" borderId="9" xfId="1" applyFont="1" applyFill="1" applyBorder="1" applyAlignment="1" applyProtection="1">
      <alignment vertical="center"/>
    </xf>
    <xf numFmtId="43" fontId="6" fillId="5" borderId="7" xfId="1" applyFont="1" applyFill="1" applyBorder="1" applyProtection="1"/>
    <xf numFmtId="43" fontId="6" fillId="5" borderId="8" xfId="1" applyFont="1" applyFill="1" applyBorder="1" applyProtection="1"/>
    <xf numFmtId="43"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43" fontId="6" fillId="5" borderId="33" xfId="0" applyNumberFormat="1" applyFont="1" applyFill="1" applyBorder="1" applyProtection="1"/>
    <xf numFmtId="43" fontId="6" fillId="5" borderId="10" xfId="0" applyNumberFormat="1" applyFont="1" applyFill="1" applyBorder="1" applyProtection="1"/>
    <xf numFmtId="43" fontId="7" fillId="5" borderId="33" xfId="1" applyFont="1" applyFill="1" applyBorder="1" applyProtection="1"/>
    <xf numFmtId="43" fontId="7" fillId="5" borderId="10" xfId="1" applyFont="1" applyFill="1" applyBorder="1" applyProtection="1"/>
    <xf numFmtId="43" fontId="7" fillId="5" borderId="16" xfId="1" applyFont="1" applyFill="1" applyBorder="1" applyProtection="1"/>
    <xf numFmtId="43" fontId="2" fillId="5" borderId="43" xfId="1" applyFont="1" applyFill="1" applyBorder="1" applyProtection="1"/>
    <xf numFmtId="43" fontId="7" fillId="5" borderId="36" xfId="1" applyFont="1" applyFill="1" applyBorder="1" applyProtection="1"/>
    <xf numFmtId="10" fontId="2" fillId="5" borderId="8" xfId="0" applyNumberFormat="1" applyFont="1" applyFill="1" applyBorder="1" applyProtection="1"/>
    <xf numFmtId="180" fontId="6" fillId="5" borderId="36" xfId="0" applyNumberFormat="1" applyFont="1" applyFill="1" applyBorder="1" applyProtection="1"/>
    <xf numFmtId="3" fontId="6" fillId="5" borderId="36" xfId="0" applyNumberFormat="1" applyFont="1" applyFill="1" applyBorder="1" applyProtection="1"/>
    <xf numFmtId="180" fontId="6" fillId="5" borderId="8" xfId="0" applyNumberFormat="1" applyFont="1" applyFill="1" applyBorder="1" applyProtection="1"/>
    <xf numFmtId="3" fontId="6" fillId="5" borderId="8" xfId="0" applyNumberFormat="1" applyFont="1" applyFill="1" applyBorder="1" applyProtection="1"/>
    <xf numFmtId="180" fontId="17" fillId="5" borderId="8" xfId="0" applyNumberFormat="1" applyFont="1" applyFill="1" applyBorder="1" applyProtection="1"/>
    <xf numFmtId="3" fontId="17" fillId="5" borderId="8" xfId="0" applyNumberFormat="1" applyFont="1" applyFill="1" applyBorder="1" applyProtection="1"/>
    <xf numFmtId="43"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43" fontId="2" fillId="5" borderId="10" xfId="0" applyNumberFormat="1" applyFont="1" applyFill="1" applyBorder="1" applyProtection="1"/>
    <xf numFmtId="43" fontId="2" fillId="5" borderId="36" xfId="1" applyFont="1" applyFill="1" applyBorder="1" applyProtection="1"/>
    <xf numFmtId="203" fontId="6" fillId="5" borderId="0" xfId="0" applyNumberFormat="1" applyFont="1" applyFill="1" applyProtection="1"/>
    <xf numFmtId="43" fontId="6" fillId="5" borderId="0" xfId="1" applyFont="1" applyFill="1" applyProtection="1"/>
    <xf numFmtId="4" fontId="6" fillId="5" borderId="3" xfId="0" applyNumberFormat="1" applyFont="1" applyFill="1" applyBorder="1" applyProtection="1"/>
    <xf numFmtId="43" fontId="6" fillId="5" borderId="3" xfId="1" applyFont="1" applyFill="1" applyBorder="1" applyProtection="1"/>
    <xf numFmtId="43" fontId="2" fillId="5" borderId="8" xfId="0" applyNumberFormat="1" applyFont="1" applyFill="1" applyBorder="1" applyProtection="1"/>
    <xf numFmtId="2" fontId="6" fillId="0" borderId="0" xfId="0" applyNumberFormat="1" applyFont="1" applyFill="1" applyProtection="1"/>
    <xf numFmtId="230"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43" fontId="6" fillId="0" borderId="49" xfId="0" applyNumberFormat="1" applyFont="1" applyBorder="1" applyProtection="1"/>
    <xf numFmtId="0" fontId="6" fillId="0" borderId="46" xfId="0" applyFont="1" applyBorder="1" applyProtection="1"/>
    <xf numFmtId="43"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80" fontId="17" fillId="0" borderId="0" xfId="0" applyNumberFormat="1" applyFont="1" applyFill="1" applyBorder="1" applyProtection="1"/>
    <xf numFmtId="3" fontId="17" fillId="0" borderId="0" xfId="0" applyNumberFormat="1" applyFont="1" applyFill="1" applyBorder="1" applyProtection="1"/>
    <xf numFmtId="43" fontId="17" fillId="0" borderId="0" xfId="1" applyFont="1" applyFill="1" applyBorder="1" applyProtection="1"/>
    <xf numFmtId="43" fontId="17" fillId="0" borderId="0" xfId="1" applyFont="1" applyFill="1" applyProtection="1"/>
    <xf numFmtId="180" fontId="3" fillId="4" borderId="7" xfId="0" applyNumberFormat="1" applyFont="1" applyFill="1" applyBorder="1" applyAlignment="1" applyProtection="1">
      <alignment vertical="center"/>
      <protection locked="0"/>
    </xf>
    <xf numFmtId="180" fontId="3" fillId="4" borderId="8" xfId="0" applyNumberFormat="1" applyFont="1" applyFill="1" applyBorder="1" applyAlignment="1" applyProtection="1">
      <alignment vertical="center"/>
      <protection locked="0"/>
    </xf>
    <xf numFmtId="43" fontId="3" fillId="4" borderId="1" xfId="1" applyFont="1" applyFill="1" applyBorder="1" applyProtection="1">
      <protection locked="0"/>
    </xf>
    <xf numFmtId="43" fontId="3" fillId="4" borderId="7" xfId="1" applyFont="1" applyFill="1" applyBorder="1" applyProtection="1">
      <protection locked="0"/>
    </xf>
    <xf numFmtId="43" fontId="3" fillId="4" borderId="3" xfId="1" applyFont="1" applyFill="1" applyBorder="1" applyProtection="1">
      <protection locked="0"/>
    </xf>
    <xf numFmtId="43" fontId="3" fillId="4" borderId="8" xfId="1" applyFont="1" applyFill="1" applyBorder="1" applyProtection="1">
      <protection locked="0"/>
    </xf>
    <xf numFmtId="43" fontId="3" fillId="4" borderId="2" xfId="1" applyFont="1" applyFill="1" applyBorder="1" applyProtection="1">
      <protection locked="0"/>
    </xf>
    <xf numFmtId="43" fontId="3" fillId="4" borderId="15" xfId="1" applyFont="1" applyFill="1" applyBorder="1" applyProtection="1">
      <protection locked="0"/>
    </xf>
    <xf numFmtId="43" fontId="3" fillId="4" borderId="51" xfId="1" applyFont="1" applyFill="1" applyBorder="1" applyProtection="1">
      <protection locked="0"/>
    </xf>
    <xf numFmtId="43" fontId="3" fillId="4" borderId="7" xfId="1" applyFont="1" applyFill="1" applyBorder="1" applyAlignment="1" applyProtection="1">
      <alignment vertical="center"/>
      <protection locked="0"/>
    </xf>
    <xf numFmtId="43" fontId="3" fillId="4" borderId="8" xfId="1" applyFont="1" applyFill="1" applyBorder="1" applyAlignment="1" applyProtection="1">
      <alignment vertical="center"/>
      <protection locked="0"/>
    </xf>
    <xf numFmtId="43" fontId="3" fillId="4" borderId="15" xfId="1" applyFont="1" applyFill="1" applyBorder="1" applyAlignment="1" applyProtection="1">
      <alignment vertical="center"/>
      <protection locked="0"/>
    </xf>
    <xf numFmtId="2" fontId="6" fillId="12" borderId="36" xfId="0" applyNumberFormat="1" applyFont="1" applyFill="1" applyBorder="1" applyProtection="1"/>
    <xf numFmtId="43" fontId="6" fillId="12" borderId="36" xfId="0" applyNumberFormat="1" applyFont="1" applyFill="1" applyBorder="1" applyProtection="1"/>
    <xf numFmtId="43" fontId="6" fillId="12" borderId="8" xfId="0" applyNumberFormat="1" applyFont="1" applyFill="1" applyBorder="1" applyProtection="1"/>
    <xf numFmtId="2" fontId="6" fillId="12" borderId="8" xfId="0" applyNumberFormat="1" applyFont="1" applyFill="1" applyBorder="1" applyProtection="1"/>
    <xf numFmtId="43" fontId="27" fillId="12" borderId="16" xfId="1" applyFont="1" applyFill="1" applyBorder="1" applyProtection="1"/>
    <xf numFmtId="43" fontId="27" fillId="12" borderId="19" xfId="1" applyFont="1" applyFill="1" applyBorder="1" applyProtection="1"/>
    <xf numFmtId="4" fontId="17" fillId="12" borderId="8" xfId="0" applyNumberFormat="1" applyFont="1" applyFill="1" applyBorder="1" applyProtection="1"/>
    <xf numFmtId="204"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43" fontId="17" fillId="13" borderId="0" xfId="1" applyFont="1" applyFill="1" applyBorder="1" applyProtection="1"/>
    <xf numFmtId="0" fontId="6" fillId="13" borderId="0" xfId="0" applyFont="1" applyFill="1" applyProtection="1"/>
    <xf numFmtId="43"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43" fontId="2" fillId="14" borderId="36" xfId="1" applyFont="1" applyFill="1" applyBorder="1" applyProtection="1"/>
    <xf numFmtId="43"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0" fillId="15" borderId="8" xfId="0" applyFill="1" applyBorder="1"/>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11" xfId="0" applyFill="1" applyBorder="1" applyProtection="1">
      <protection locked="0"/>
    </xf>
    <xf numFmtId="0" fontId="0" fillId="16" borderId="8" xfId="0" applyFill="1" applyBorder="1" applyProtection="1">
      <protection locked="0" hidden="1"/>
    </xf>
    <xf numFmtId="0" fontId="0" fillId="16" borderId="11" xfId="0" applyFill="1" applyBorder="1" applyProtection="1">
      <protection locked="0" hidden="1"/>
    </xf>
    <xf numFmtId="178" fontId="6" fillId="0" borderId="25" xfId="0" applyNumberFormat="1" applyFont="1" applyFill="1" applyBorder="1" applyProtection="1"/>
    <xf numFmtId="178" fontId="2" fillId="0" borderId="52" xfId="0" applyNumberFormat="1" applyFont="1" applyFill="1" applyBorder="1" applyProtection="1"/>
    <xf numFmtId="178" fontId="6" fillId="0" borderId="52" xfId="0" applyNumberFormat="1" applyFont="1" applyBorder="1" applyProtection="1"/>
    <xf numFmtId="178" fontId="6" fillId="0" borderId="0" xfId="0" applyNumberFormat="1" applyFont="1" applyFill="1" applyBorder="1" applyProtection="1"/>
    <xf numFmtId="0" fontId="6" fillId="0" borderId="0" xfId="0" applyFont="1" applyFill="1" applyBorder="1" applyProtection="1"/>
    <xf numFmtId="178" fontId="2" fillId="5" borderId="2" xfId="0" applyNumberFormat="1" applyFont="1" applyFill="1" applyBorder="1" applyAlignment="1" applyProtection="1">
      <alignment horizontal="center"/>
      <protection hidden="1"/>
    </xf>
    <xf numFmtId="178"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225"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97"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210"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0" fontId="39" fillId="16" borderId="8" xfId="3" applyFont="1" applyFill="1" applyBorder="1" applyAlignment="1" applyProtection="1">
      <alignment horizontal="center"/>
    </xf>
    <xf numFmtId="43" fontId="27" fillId="5" borderId="11" xfId="1" applyFont="1" applyFill="1" applyBorder="1" applyAlignment="1" applyProtection="1">
      <alignment vertical="center"/>
    </xf>
    <xf numFmtId="43" fontId="27" fillId="5" borderId="22" xfId="1" applyFont="1" applyFill="1" applyBorder="1" applyAlignment="1" applyProtection="1">
      <alignment horizontal="center" vertical="center"/>
    </xf>
    <xf numFmtId="43" fontId="26" fillId="0" borderId="44" xfId="1" applyFont="1" applyFill="1" applyBorder="1" applyProtection="1">
      <protection locked="0"/>
    </xf>
    <xf numFmtId="43" fontId="26" fillId="0" borderId="9" xfId="1" applyFont="1" applyFill="1" applyBorder="1" applyProtection="1">
      <protection locked="0"/>
    </xf>
    <xf numFmtId="43" fontId="26" fillId="0" borderId="45" xfId="1" applyFont="1" applyFill="1" applyBorder="1" applyProtection="1">
      <protection locked="0"/>
    </xf>
    <xf numFmtId="43" fontId="2" fillId="5" borderId="53" xfId="1" applyFont="1" applyFill="1" applyBorder="1" applyAlignment="1" applyProtection="1">
      <alignment vertical="center"/>
    </xf>
    <xf numFmtId="43" fontId="27" fillId="5" borderId="20" xfId="1" applyFont="1" applyFill="1" applyBorder="1" applyAlignment="1" applyProtection="1">
      <alignment vertical="center"/>
    </xf>
    <xf numFmtId="43" fontId="27" fillId="5" borderId="19" xfId="1" applyFont="1" applyFill="1" applyBorder="1" applyAlignment="1" applyProtection="1">
      <alignment vertical="center"/>
    </xf>
    <xf numFmtId="181"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29" fillId="0" borderId="0" xfId="0" applyFont="1" applyAlignment="1">
      <alignment horizontal="center" vertical="center"/>
    </xf>
    <xf numFmtId="0" fontId="4" fillId="0" borderId="0" xfId="0" applyFont="1" applyAlignment="1">
      <alignment horizontal="center" vertical="center"/>
    </xf>
    <xf numFmtId="0" fontId="49" fillId="10" borderId="6"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9"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4"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70"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0" borderId="71"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43"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2" fillId="0" borderId="27"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27" name="AutoShape 1"/>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C27" sqref="C27"/>
    </sheetView>
  </sheetViews>
  <sheetFormatPr defaultRowHeight="12"/>
  <cols>
    <col min="1" max="1" width="4.28515625" style="244" customWidth="1"/>
    <col min="2" max="2" width="4.42578125" style="244" customWidth="1"/>
    <col min="3" max="3" width="129.5703125" style="244" customWidth="1"/>
    <col min="4" max="16384" width="9.140625" style="244"/>
  </cols>
  <sheetData>
    <row r="1" spans="1:3">
      <c r="A1" s="485" t="s">
        <v>198</v>
      </c>
      <c r="B1" s="485"/>
      <c r="C1" s="485"/>
    </row>
    <row r="2" spans="1:3">
      <c r="A2" s="485"/>
      <c r="B2" s="485"/>
      <c r="C2" s="485"/>
    </row>
    <row r="3" spans="1:3" ht="15.75">
      <c r="A3" s="486"/>
      <c r="B3" s="486"/>
      <c r="C3" s="486"/>
    </row>
    <row r="4" spans="1:3" ht="15.75">
      <c r="A4" s="245"/>
      <c r="B4" s="245"/>
      <c r="C4" s="246" t="s">
        <v>130</v>
      </c>
    </row>
    <row r="5" spans="1:3" ht="38.25">
      <c r="A5" s="247" t="s">
        <v>127</v>
      </c>
      <c r="B5" s="247"/>
      <c r="C5" s="248" t="s">
        <v>579</v>
      </c>
    </row>
    <row r="6" spans="1:3" ht="25.5">
      <c r="A6" s="247" t="s">
        <v>128</v>
      </c>
      <c r="B6" s="247"/>
      <c r="C6" s="248" t="s">
        <v>580</v>
      </c>
    </row>
    <row r="7" spans="1:3">
      <c r="A7" s="249"/>
      <c r="B7" s="249"/>
      <c r="C7" s="250"/>
    </row>
    <row r="8" spans="1:3" ht="29.25" customHeight="1">
      <c r="A8" s="247" t="s">
        <v>582</v>
      </c>
      <c r="B8" s="247"/>
      <c r="C8" s="248" t="s">
        <v>183</v>
      </c>
    </row>
    <row r="9" spans="1:3" ht="12.75">
      <c r="A9" s="247"/>
      <c r="B9" s="247">
        <v>1</v>
      </c>
      <c r="C9" s="484" t="s">
        <v>569</v>
      </c>
    </row>
    <row r="10" spans="1:3" ht="12.75">
      <c r="A10" s="247"/>
      <c r="B10" s="247">
        <v>2</v>
      </c>
      <c r="C10" s="484" t="s">
        <v>568</v>
      </c>
    </row>
    <row r="11" spans="1:3" ht="12.75">
      <c r="A11" s="247"/>
      <c r="B11" s="247">
        <v>3</v>
      </c>
      <c r="C11" s="484" t="s">
        <v>570</v>
      </c>
    </row>
    <row r="12" spans="1:3" ht="12.75">
      <c r="A12" s="247"/>
      <c r="B12" s="247">
        <v>4</v>
      </c>
      <c r="C12" s="484" t="s">
        <v>184</v>
      </c>
    </row>
    <row r="13" spans="1:3" ht="12.75">
      <c r="A13" s="247"/>
      <c r="B13" s="247">
        <v>5</v>
      </c>
      <c r="C13" s="484" t="s">
        <v>185</v>
      </c>
    </row>
    <row r="14" spans="1:3" ht="12.75">
      <c r="A14" s="247"/>
      <c r="B14" s="247">
        <v>6</v>
      </c>
      <c r="C14" s="484" t="s">
        <v>186</v>
      </c>
    </row>
    <row r="15" spans="1:3" ht="12.75">
      <c r="A15" s="247"/>
      <c r="B15" s="247">
        <v>7</v>
      </c>
      <c r="C15" s="484" t="s">
        <v>187</v>
      </c>
    </row>
    <row r="16" spans="1:3" ht="12.75">
      <c r="A16" s="247"/>
      <c r="B16" s="247">
        <v>8</v>
      </c>
      <c r="C16" s="484" t="s">
        <v>188</v>
      </c>
    </row>
    <row r="17" spans="1:3" ht="12.75">
      <c r="A17" s="247"/>
      <c r="B17" s="247">
        <v>9</v>
      </c>
      <c r="C17" s="484" t="s">
        <v>581</v>
      </c>
    </row>
    <row r="18" spans="1:3" ht="12.75">
      <c r="A18" s="247"/>
      <c r="B18" s="247">
        <v>10</v>
      </c>
      <c r="C18" s="484" t="s">
        <v>189</v>
      </c>
    </row>
    <row r="19" spans="1:3">
      <c r="A19" s="251"/>
      <c r="B19" s="251"/>
      <c r="C19" s="252"/>
    </row>
    <row r="20" spans="1:3">
      <c r="A20" s="251"/>
      <c r="B20" s="251"/>
      <c r="C20" s="252"/>
    </row>
    <row r="21" spans="1:3">
      <c r="A21" s="251"/>
      <c r="B21" s="251"/>
      <c r="C21" s="252"/>
    </row>
    <row r="22" spans="1:3">
      <c r="A22" s="251"/>
      <c r="B22" s="251"/>
      <c r="C22" s="252"/>
    </row>
    <row r="23" spans="1:3">
      <c r="A23" s="251"/>
      <c r="B23" s="251"/>
      <c r="C23" s="252"/>
    </row>
    <row r="24" spans="1:3">
      <c r="C24" s="252"/>
    </row>
    <row r="25" spans="1:3">
      <c r="C25" s="252"/>
    </row>
  </sheetData>
  <sheetProtection password="C65E" sheet="1"/>
  <mergeCells count="2">
    <mergeCell ref="A1:C2"/>
    <mergeCell ref="A3:C3"/>
  </mergeCells>
  <phoneticPr fontId="3"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RowHeight="12"/>
  <cols>
    <col min="1" max="1" width="4.5703125" style="51" customWidth="1"/>
    <col min="2" max="2" width="38.85546875" style="51" customWidth="1"/>
    <col min="3" max="3" width="11.28515625" style="51" customWidth="1"/>
    <col min="4" max="4" width="25.140625" style="51" customWidth="1"/>
    <col min="5" max="5" width="14.5703125" style="51" customWidth="1"/>
    <col min="6" max="6" width="7" style="51" customWidth="1"/>
    <col min="7" max="7" width="7.28515625" style="51" customWidth="1"/>
    <col min="8" max="8" width="67" style="51" customWidth="1"/>
    <col min="9" max="9" width="6.140625" style="51" customWidth="1"/>
    <col min="10" max="16384" width="9.140625" style="51"/>
  </cols>
  <sheetData>
    <row r="1" spans="1:13" ht="20.25">
      <c r="A1" s="16" t="s">
        <v>60</v>
      </c>
      <c r="B1" s="18"/>
      <c r="C1" s="554" t="str">
        <f>+bilanci!A1</f>
        <v>Ragione Sociale</v>
      </c>
      <c r="D1" s="555"/>
      <c r="E1" s="555"/>
      <c r="F1" s="555"/>
      <c r="G1" s="555"/>
      <c r="H1" s="555"/>
      <c r="I1" s="556"/>
      <c r="J1" s="20"/>
      <c r="K1" s="20"/>
      <c r="L1" s="20"/>
      <c r="M1" s="20"/>
    </row>
    <row r="2" spans="1:13">
      <c r="A2" s="17"/>
      <c r="B2" s="17"/>
      <c r="C2" s="17"/>
      <c r="D2" s="17"/>
      <c r="E2" s="17"/>
      <c r="F2" s="17"/>
      <c r="G2" s="17"/>
      <c r="H2" s="17"/>
      <c r="I2" s="17"/>
    </row>
    <row r="3" spans="1:13" ht="15.75">
      <c r="A3" s="18" t="s">
        <v>159</v>
      </c>
      <c r="B3" s="18"/>
      <c r="C3" s="483">
        <f>+bilanci!D5</f>
        <v>0</v>
      </c>
      <c r="D3" s="17"/>
      <c r="E3" s="21"/>
      <c r="F3" s="21"/>
      <c r="G3" s="21"/>
      <c r="H3" s="17"/>
      <c r="I3" s="17"/>
    </row>
    <row r="5" spans="1:13">
      <c r="E5" s="23"/>
      <c r="F5" s="23"/>
      <c r="G5" s="52"/>
      <c r="H5" s="52"/>
    </row>
    <row r="6" spans="1:13" ht="15.75">
      <c r="B6" s="636" t="s">
        <v>136</v>
      </c>
      <c r="C6" s="637"/>
      <c r="D6" s="637"/>
      <c r="E6" s="637"/>
      <c r="F6" s="638"/>
      <c r="G6" s="52"/>
      <c r="H6" s="53"/>
    </row>
    <row r="7" spans="1:13">
      <c r="H7" s="53"/>
    </row>
    <row r="8" spans="1:13" ht="12.75" thickBot="1">
      <c r="F8" s="52"/>
      <c r="H8" s="54"/>
    </row>
    <row r="9" spans="1:13" ht="12.75" thickBot="1">
      <c r="B9" s="57" t="s">
        <v>13</v>
      </c>
      <c r="C9" s="558" t="s">
        <v>75</v>
      </c>
      <c r="D9" s="642"/>
      <c r="E9" s="58" t="s">
        <v>3</v>
      </c>
      <c r="F9" s="52"/>
      <c r="G9" s="52"/>
      <c r="H9" s="55" t="s">
        <v>98</v>
      </c>
    </row>
    <row r="10" spans="1:13">
      <c r="B10" s="610" t="s">
        <v>112</v>
      </c>
      <c r="C10" s="625" t="s">
        <v>108</v>
      </c>
      <c r="D10" s="626"/>
      <c r="E10" s="214">
        <f>riepilogo!H16</f>
        <v>0</v>
      </c>
      <c r="F10" s="52"/>
      <c r="G10" s="52"/>
      <c r="H10" s="141"/>
    </row>
    <row r="11" spans="1:13">
      <c r="B11" s="643"/>
      <c r="C11" s="627" t="s">
        <v>109</v>
      </c>
      <c r="D11" s="628"/>
      <c r="E11" s="215" t="e">
        <f>riepilogo!O16</f>
        <v>#DIV/0!</v>
      </c>
      <c r="F11" s="52"/>
      <c r="G11" s="52"/>
      <c r="H11" s="142"/>
    </row>
    <row r="12" spans="1:13" ht="12.75" thickBot="1">
      <c r="B12" s="644"/>
      <c r="C12" s="629" t="s">
        <v>110</v>
      </c>
      <c r="D12" s="630"/>
      <c r="E12" s="216" t="e">
        <f>riepilogo!V16</f>
        <v>#DIV/0!</v>
      </c>
      <c r="F12" s="52"/>
      <c r="G12" s="52"/>
      <c r="H12" s="142"/>
    </row>
    <row r="13" spans="1:13" ht="12.75" thickBot="1">
      <c r="A13" s="52"/>
      <c r="B13" s="624" t="s">
        <v>111</v>
      </c>
      <c r="C13" s="624"/>
      <c r="D13" s="624"/>
      <c r="E13" s="217" t="e">
        <f>SUM(E10:E12)</f>
        <v>#DIV/0!</v>
      </c>
      <c r="F13" s="52"/>
      <c r="G13" s="52"/>
      <c r="H13" s="142"/>
    </row>
    <row r="14" spans="1:13">
      <c r="B14" s="541" t="s">
        <v>113</v>
      </c>
      <c r="C14" s="631" t="s">
        <v>114</v>
      </c>
      <c r="D14" s="632"/>
      <c r="E14" s="122"/>
      <c r="F14" s="641" t="s">
        <v>119</v>
      </c>
      <c r="G14" s="52"/>
      <c r="H14" s="142"/>
    </row>
    <row r="15" spans="1:13">
      <c r="B15" s="645"/>
      <c r="C15" s="633" t="s">
        <v>115</v>
      </c>
      <c r="D15" s="635"/>
      <c r="E15" s="123"/>
      <c r="F15" s="641"/>
      <c r="H15" s="142"/>
    </row>
    <row r="16" spans="1:13" ht="12.75" thickBot="1">
      <c r="B16" s="646"/>
      <c r="C16" s="639" t="s">
        <v>116</v>
      </c>
      <c r="D16" s="640"/>
      <c r="E16" s="124"/>
      <c r="F16" s="641"/>
      <c r="H16" s="142"/>
    </row>
    <row r="17" spans="2:8">
      <c r="B17" s="624" t="s">
        <v>111</v>
      </c>
      <c r="C17" s="624"/>
      <c r="D17" s="624"/>
      <c r="E17" s="218">
        <f>SUM(E14:E16)</f>
        <v>0</v>
      </c>
      <c r="H17" s="142"/>
    </row>
    <row r="18" spans="2:8" ht="12.75" thickBot="1">
      <c r="B18" s="23"/>
      <c r="C18" s="23"/>
      <c r="D18" s="64" t="s">
        <v>107</v>
      </c>
      <c r="E18" s="219" t="e">
        <f>+E13/E17</f>
        <v>#DIV/0!</v>
      </c>
      <c r="F18" s="56" t="s">
        <v>121</v>
      </c>
      <c r="H18" s="143"/>
    </row>
    <row r="19" spans="2:8">
      <c r="B19" s="65" t="s">
        <v>119</v>
      </c>
      <c r="H19" s="107"/>
    </row>
    <row r="20" spans="2:8">
      <c r="B20" s="633" t="s">
        <v>120</v>
      </c>
      <c r="C20" s="634"/>
      <c r="D20" s="634"/>
      <c r="E20" s="634"/>
      <c r="F20" s="635"/>
      <c r="H20" s="107"/>
    </row>
    <row r="21" spans="2:8">
      <c r="B21" s="65" t="s">
        <v>121</v>
      </c>
      <c r="C21" s="65"/>
      <c r="H21" s="107"/>
    </row>
    <row r="22" spans="2:8" ht="42.75" customHeight="1">
      <c r="B22" s="633" t="s">
        <v>149</v>
      </c>
      <c r="C22" s="634"/>
      <c r="D22" s="634"/>
      <c r="E22" s="634"/>
      <c r="F22" s="635"/>
    </row>
    <row r="23" spans="2:8" ht="12.75" thickBot="1">
      <c r="B23" s="52"/>
      <c r="C23" s="52"/>
      <c r="D23" s="52"/>
    </row>
    <row r="24" spans="2:8" ht="24.75" thickBot="1">
      <c r="B24" s="59" t="s">
        <v>117</v>
      </c>
      <c r="C24" s="60" t="s">
        <v>118</v>
      </c>
      <c r="D24" s="52"/>
      <c r="H24" s="55" t="s">
        <v>98</v>
      </c>
    </row>
    <row r="25" spans="2:8">
      <c r="B25" s="61" t="s">
        <v>150</v>
      </c>
      <c r="C25" s="125"/>
      <c r="D25" s="63"/>
      <c r="E25" s="52"/>
      <c r="F25" s="52"/>
      <c r="H25" s="141"/>
    </row>
    <row r="26" spans="2:8">
      <c r="B26" s="61" t="s">
        <v>151</v>
      </c>
      <c r="C26" s="125"/>
      <c r="D26" s="63"/>
      <c r="E26" s="52"/>
      <c r="F26" s="52"/>
      <c r="H26" s="142"/>
    </row>
    <row r="27" spans="2:8">
      <c r="B27" s="61" t="s">
        <v>152</v>
      </c>
      <c r="C27" s="125"/>
      <c r="D27" s="63"/>
      <c r="E27" s="52"/>
      <c r="F27" s="52"/>
      <c r="H27" s="142"/>
    </row>
    <row r="28" spans="2:8">
      <c r="B28" s="61" t="s">
        <v>153</v>
      </c>
      <c r="C28" s="125"/>
      <c r="D28" s="63"/>
      <c r="E28" s="52"/>
      <c r="F28" s="52"/>
      <c r="H28" s="142"/>
    </row>
    <row r="29" spans="2:8">
      <c r="B29" s="61" t="s">
        <v>154</v>
      </c>
      <c r="C29" s="125"/>
      <c r="D29" s="63"/>
      <c r="E29" s="52"/>
      <c r="F29" s="52"/>
      <c r="H29" s="142"/>
    </row>
    <row r="30" spans="2:8">
      <c r="B30" s="61" t="s">
        <v>155</v>
      </c>
      <c r="C30" s="125"/>
      <c r="D30" s="63"/>
      <c r="H30" s="142"/>
    </row>
    <row r="31" spans="2:8">
      <c r="B31" s="61" t="s">
        <v>156</v>
      </c>
      <c r="C31" s="125"/>
      <c r="D31" s="63"/>
      <c r="H31" s="142"/>
    </row>
    <row r="32" spans="2:8" ht="12.75" thickBot="1">
      <c r="B32" s="62" t="s">
        <v>157</v>
      </c>
      <c r="C32" s="126"/>
      <c r="H32" s="143"/>
    </row>
  </sheetData>
  <sheetProtection password="C65E" sheet="1"/>
  <mergeCells count="16">
    <mergeCell ref="C1:I1"/>
    <mergeCell ref="B22:F22"/>
    <mergeCell ref="B20:F20"/>
    <mergeCell ref="B6:F6"/>
    <mergeCell ref="C15:D15"/>
    <mergeCell ref="C16:D16"/>
    <mergeCell ref="F14:F16"/>
    <mergeCell ref="C9:D9"/>
    <mergeCell ref="B10:B12"/>
    <mergeCell ref="B14:B16"/>
    <mergeCell ref="B13:D13"/>
    <mergeCell ref="B17:D17"/>
    <mergeCell ref="C10:D10"/>
    <mergeCell ref="C11:D11"/>
    <mergeCell ref="C12:D12"/>
    <mergeCell ref="C14:D14"/>
  </mergeCells>
  <phoneticPr fontId="3" type="noConversion"/>
  <pageMargins left="0.75" right="0.75" top="1" bottom="1" header="0.5" footer="0.5"/>
  <pageSetup paperSize="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workbookViewId="0">
      <selection activeCell="A27" sqref="A27:A29"/>
    </sheetView>
  </sheetViews>
  <sheetFormatPr defaultRowHeight="12"/>
  <cols>
    <col min="1" max="1" width="6.42578125" style="17" customWidth="1"/>
    <col min="2" max="2" width="15.42578125" style="17" customWidth="1"/>
    <col min="3" max="3" width="35" style="17" bestFit="1" customWidth="1"/>
    <col min="4" max="4" width="10.85546875" style="17" customWidth="1"/>
    <col min="5" max="6" width="8.42578125" style="17" customWidth="1"/>
    <col min="7" max="7" width="8.140625" style="17" customWidth="1"/>
    <col min="8" max="8" width="16" style="17" customWidth="1"/>
    <col min="9" max="9" width="10" style="17" customWidth="1"/>
    <col min="10" max="10" width="9.140625" style="17"/>
    <col min="11" max="11" width="8.28515625" style="17" customWidth="1"/>
    <col min="12" max="12" width="15.28515625" style="17" customWidth="1"/>
    <col min="13" max="13" width="14.140625" style="17" customWidth="1"/>
    <col min="14" max="15" width="14.42578125" style="17" customWidth="1"/>
    <col min="16" max="16" width="8.85546875" style="17" customWidth="1"/>
    <col min="17" max="18" width="10" style="17" customWidth="1"/>
    <col min="19" max="19" width="14.7109375" style="17" customWidth="1"/>
    <col min="20" max="20" width="15" style="17" customWidth="1"/>
    <col min="21" max="21" width="15.5703125" style="17" customWidth="1"/>
    <col min="22" max="22" width="16.5703125" style="17" customWidth="1"/>
    <col min="23" max="23" width="10.5703125" style="17" customWidth="1"/>
    <col min="24" max="24" width="10" style="17" customWidth="1"/>
    <col min="25" max="25" width="9.140625" style="17"/>
    <col min="26" max="26" width="14.42578125" style="17" customWidth="1"/>
    <col min="27" max="27" width="16.85546875" style="17" bestFit="1" customWidth="1"/>
    <col min="28" max="28" width="12.140625" style="17" customWidth="1"/>
    <col min="29" max="29" width="23.140625" style="17" customWidth="1"/>
    <col min="30" max="16384" width="9.140625" style="17"/>
  </cols>
  <sheetData>
    <row r="1" spans="1:29" ht="20.25">
      <c r="A1" s="16" t="s">
        <v>60</v>
      </c>
      <c r="B1" s="18"/>
      <c r="C1" s="554" t="str">
        <f>+bilanci!A1</f>
        <v>Ragione Sociale</v>
      </c>
      <c r="D1" s="555"/>
      <c r="E1" s="555"/>
      <c r="F1" s="555"/>
      <c r="G1" s="555"/>
      <c r="H1" s="555"/>
      <c r="I1" s="556"/>
      <c r="J1" s="66"/>
      <c r="K1" s="66"/>
      <c r="L1" s="66"/>
      <c r="M1" s="66"/>
      <c r="N1" s="66"/>
      <c r="O1" s="66"/>
      <c r="P1" s="66"/>
      <c r="Q1" s="66"/>
      <c r="R1" s="66"/>
      <c r="S1" s="66"/>
      <c r="T1" s="66"/>
      <c r="U1" s="66"/>
      <c r="V1" s="66"/>
      <c r="W1" s="66"/>
      <c r="X1" s="66"/>
      <c r="Y1" s="66"/>
      <c r="Z1" s="66"/>
      <c r="AA1" s="66"/>
    </row>
    <row r="3" spans="1:29" ht="15.75">
      <c r="A3" s="18" t="s">
        <v>159</v>
      </c>
      <c r="B3" s="18"/>
      <c r="C3" s="483">
        <f>+bilanci!D5</f>
        <v>0</v>
      </c>
      <c r="E3" s="21"/>
      <c r="F3" s="21"/>
      <c r="G3" s="21"/>
      <c r="Z3" s="238" t="s">
        <v>180</v>
      </c>
      <c r="AA3" s="239"/>
    </row>
    <row r="4" spans="1:29">
      <c r="Z4" s="243" t="s">
        <v>181</v>
      </c>
      <c r="AA4" s="240">
        <f>+H22+'costi esterni'!G51+ammort!N27</f>
        <v>0</v>
      </c>
    </row>
    <row r="5" spans="1:29">
      <c r="Z5" s="241" t="s">
        <v>182</v>
      </c>
      <c r="AA5" s="242" t="e">
        <f>+AA13*E22+'material handling'!E13</f>
        <v>#DIV/0!</v>
      </c>
    </row>
    <row r="6" spans="1:29">
      <c r="G6" s="21"/>
      <c r="H6" s="21"/>
      <c r="I6" s="21"/>
      <c r="J6" s="21"/>
      <c r="K6" s="21"/>
      <c r="L6" s="21"/>
    </row>
    <row r="7" spans="1:29" ht="15.75">
      <c r="A7" s="559" t="s">
        <v>137</v>
      </c>
      <c r="B7" s="560"/>
      <c r="C7" s="560"/>
      <c r="D7" s="560"/>
      <c r="E7" s="560"/>
      <c r="F7" s="560"/>
      <c r="G7" s="560"/>
      <c r="H7" s="560"/>
      <c r="I7" s="560"/>
      <c r="J7" s="560"/>
      <c r="K7" s="560"/>
      <c r="L7" s="560"/>
      <c r="M7" s="560"/>
      <c r="N7" s="560"/>
      <c r="O7" s="560"/>
      <c r="P7" s="560"/>
      <c r="Q7" s="560"/>
      <c r="R7" s="560"/>
      <c r="S7" s="560"/>
      <c r="T7" s="560"/>
      <c r="U7" s="560"/>
      <c r="V7" s="560"/>
      <c r="W7" s="560"/>
      <c r="X7" s="560"/>
      <c r="Y7" s="560"/>
      <c r="Z7" s="560"/>
      <c r="AA7" s="561"/>
    </row>
    <row r="8" spans="1:29">
      <c r="G8" s="21"/>
      <c r="H8" s="21"/>
      <c r="I8" s="21"/>
      <c r="J8" s="21"/>
      <c r="K8" s="21"/>
      <c r="L8" s="21"/>
    </row>
    <row r="9" spans="1:29" ht="12.75" thickBot="1">
      <c r="G9" s="21"/>
      <c r="H9" s="57" t="s">
        <v>13</v>
      </c>
      <c r="I9" s="21"/>
      <c r="J9" s="21"/>
      <c r="K9" s="21"/>
      <c r="L9" s="21"/>
    </row>
    <row r="10" spans="1:29" ht="12.75" customHeight="1">
      <c r="D10" s="610" t="s">
        <v>96</v>
      </c>
      <c r="E10" s="649" t="s">
        <v>0</v>
      </c>
      <c r="F10" s="573"/>
      <c r="G10" s="650"/>
      <c r="H10" s="603" t="s">
        <v>15</v>
      </c>
      <c r="I10" s="649" t="s">
        <v>138</v>
      </c>
      <c r="J10" s="649" t="s">
        <v>10</v>
      </c>
      <c r="K10" s="649" t="s">
        <v>139</v>
      </c>
      <c r="L10" s="649" t="s">
        <v>7</v>
      </c>
      <c r="M10" s="573"/>
      <c r="N10" s="573"/>
      <c r="O10" s="650"/>
      <c r="P10" s="647" t="s">
        <v>20</v>
      </c>
      <c r="Q10" s="647" t="s">
        <v>21</v>
      </c>
      <c r="R10" s="647" t="s">
        <v>14</v>
      </c>
      <c r="S10" s="663" t="s">
        <v>4</v>
      </c>
      <c r="T10" s="573"/>
      <c r="U10" s="573"/>
      <c r="V10" s="650"/>
      <c r="W10" s="649" t="s">
        <v>22</v>
      </c>
      <c r="X10" s="649" t="s">
        <v>23</v>
      </c>
      <c r="Y10" s="649" t="s">
        <v>17</v>
      </c>
      <c r="Z10" s="649" t="s">
        <v>18</v>
      </c>
      <c r="AA10" s="649" t="s">
        <v>19</v>
      </c>
      <c r="AB10" s="649" t="s">
        <v>140</v>
      </c>
      <c r="AC10" s="606" t="s">
        <v>141</v>
      </c>
    </row>
    <row r="11" spans="1:29">
      <c r="B11" s="660" t="s">
        <v>70</v>
      </c>
      <c r="C11" s="661" t="s">
        <v>71</v>
      </c>
      <c r="D11" s="582"/>
      <c r="E11" s="651"/>
      <c r="F11" s="576"/>
      <c r="G11" s="652"/>
      <c r="H11" s="604"/>
      <c r="I11" s="653"/>
      <c r="J11" s="653"/>
      <c r="K11" s="653"/>
      <c r="L11" s="651"/>
      <c r="M11" s="576"/>
      <c r="N11" s="576"/>
      <c r="O11" s="652"/>
      <c r="P11" s="579"/>
      <c r="Q11" s="579"/>
      <c r="R11" s="579"/>
      <c r="S11" s="576"/>
      <c r="T11" s="576"/>
      <c r="U11" s="576"/>
      <c r="V11" s="652"/>
      <c r="W11" s="653"/>
      <c r="X11" s="653"/>
      <c r="Y11" s="653"/>
      <c r="Z11" s="653"/>
      <c r="AA11" s="653"/>
      <c r="AB11" s="653"/>
      <c r="AC11" s="607"/>
    </row>
    <row r="12" spans="1:29" ht="18" customHeight="1" thickBot="1">
      <c r="B12" s="579"/>
      <c r="C12" s="662"/>
      <c r="D12" s="583"/>
      <c r="E12" s="73" t="s">
        <v>1</v>
      </c>
      <c r="F12" s="38" t="s">
        <v>2</v>
      </c>
      <c r="G12" s="74" t="s">
        <v>39</v>
      </c>
      <c r="H12" s="605"/>
      <c r="I12" s="654"/>
      <c r="J12" s="654"/>
      <c r="K12" s="654"/>
      <c r="L12" s="73" t="s">
        <v>8</v>
      </c>
      <c r="M12" s="38" t="s">
        <v>9</v>
      </c>
      <c r="N12" s="75" t="s">
        <v>11</v>
      </c>
      <c r="O12" s="69" t="s">
        <v>39</v>
      </c>
      <c r="P12" s="648"/>
      <c r="Q12" s="648"/>
      <c r="R12" s="648"/>
      <c r="S12" s="67" t="s">
        <v>5</v>
      </c>
      <c r="T12" s="68" t="s">
        <v>6</v>
      </c>
      <c r="U12" s="67" t="s">
        <v>12</v>
      </c>
      <c r="V12" s="69" t="s">
        <v>39</v>
      </c>
      <c r="W12" s="654"/>
      <c r="X12" s="654"/>
      <c r="Y12" s="654"/>
      <c r="Z12" s="654"/>
      <c r="AA12" s="654"/>
      <c r="AB12" s="654"/>
      <c r="AC12" s="608"/>
    </row>
    <row r="13" spans="1:29" ht="30" customHeight="1">
      <c r="A13" s="528" t="s">
        <v>69</v>
      </c>
      <c r="B13" s="131" t="s">
        <v>24</v>
      </c>
      <c r="C13" s="132" t="s">
        <v>65</v>
      </c>
      <c r="D13" s="220">
        <f>organico!M9</f>
        <v>0</v>
      </c>
      <c r="E13" s="221">
        <f>ore!C12</f>
        <v>0</v>
      </c>
      <c r="F13" s="221">
        <f>ore!C13</f>
        <v>0</v>
      </c>
      <c r="G13" s="221">
        <f>E13+F13</f>
        <v>0</v>
      </c>
      <c r="H13" s="209">
        <f>organico!D9*lavoro!C20+organico!E9*lavoro!D20+organico!F9*lavoro!E20+organico!G9*lavoro!F20+organico!I9*lavoro!H20+organico!J9*lavoro!I20+organico!K9*lavoro!J20</f>
        <v>0</v>
      </c>
      <c r="I13" s="209" t="e">
        <f>(H17-H15-H16)/(G17-F15-F16)</f>
        <v>#DIV/0!</v>
      </c>
      <c r="J13" s="209" t="e">
        <f>(F13+F14)*I13/(E17)</f>
        <v>#DIV/0!</v>
      </c>
      <c r="K13" s="209" t="e">
        <f>SUM(I13:J13)</f>
        <v>#DIV/0!</v>
      </c>
      <c r="L13" s="209" t="e">
        <f>ammort!$N$27*riepilogo!G13/riepilogo!$G$17</f>
        <v>#DIV/0!</v>
      </c>
      <c r="M13" s="129"/>
      <c r="N13" s="209" t="e">
        <f>-M17</f>
        <v>#DIV/0!</v>
      </c>
      <c r="O13" s="209" t="e">
        <f>L13+M13+N13</f>
        <v>#DIV/0!</v>
      </c>
      <c r="P13" s="209" t="e">
        <f>L13/E17</f>
        <v>#DIV/0!</v>
      </c>
      <c r="Q13" s="209" t="e">
        <f>N13/E17</f>
        <v>#DIV/0!</v>
      </c>
      <c r="R13" s="209" t="e">
        <f>SUM(P13:Q13)</f>
        <v>#DIV/0!</v>
      </c>
      <c r="S13" s="209" t="e">
        <f>'costi esterni'!$G$51*riepilogo!G13/riepilogo!$G$17</f>
        <v>#DIV/0!</v>
      </c>
      <c r="T13" s="129"/>
      <c r="U13" s="209" t="e">
        <f>-T17</f>
        <v>#DIV/0!</v>
      </c>
      <c r="V13" s="209" t="e">
        <f>S13+T13+U13</f>
        <v>#DIV/0!</v>
      </c>
      <c r="W13" s="209" t="e">
        <f>S13/E17</f>
        <v>#DIV/0!</v>
      </c>
      <c r="X13" s="209" t="e">
        <f>U13/E17</f>
        <v>#DIV/0!</v>
      </c>
      <c r="Y13" s="209" t="e">
        <f>W13+X13</f>
        <v>#DIV/0!</v>
      </c>
      <c r="Z13" s="230" t="e">
        <f>I13+J13+P13+W13</f>
        <v>#DIV/0!</v>
      </c>
      <c r="AA13" s="285" t="e">
        <f>I13+J13+R13+Y13</f>
        <v>#DIV/0!</v>
      </c>
      <c r="AB13" s="231" t="e">
        <f>$G$39+$K$39*$O$40/$O$39</f>
        <v>#DIV/0!</v>
      </c>
      <c r="AC13" s="232" t="e">
        <f>AA13*AB13</f>
        <v>#DIV/0!</v>
      </c>
    </row>
    <row r="14" spans="1:29" ht="30" customHeight="1">
      <c r="A14" s="529"/>
      <c r="B14" s="131" t="s">
        <v>25</v>
      </c>
      <c r="C14" s="132" t="s">
        <v>66</v>
      </c>
      <c r="D14" s="222">
        <f>organico!M10</f>
        <v>0</v>
      </c>
      <c r="E14" s="223">
        <f>ore!D12</f>
        <v>0</v>
      </c>
      <c r="F14" s="223">
        <f>ore!D13</f>
        <v>0</v>
      </c>
      <c r="G14" s="223">
        <f>E14+F14</f>
        <v>0</v>
      </c>
      <c r="H14" s="208">
        <f>organico!D10*lavoro!C20+organico!E10*lavoro!D20+organico!F10*lavoro!E20+organico!G10*lavoro!F20+organico!I10*lavoro!H20+organico!J10*lavoro!I20+organico!K10*lavoro!J20</f>
        <v>0</v>
      </c>
      <c r="I14" s="70"/>
      <c r="J14" s="70"/>
      <c r="K14" s="70"/>
      <c r="L14" s="208" t="e">
        <f>ammort!$N$27*riepilogo!G14/riepilogo!$G$17</f>
        <v>#DIV/0!</v>
      </c>
      <c r="M14" s="208" t="e">
        <f>-L14</f>
        <v>#DIV/0!</v>
      </c>
      <c r="N14" s="130"/>
      <c r="O14" s="208" t="e">
        <f>L14+M14+N14</f>
        <v>#DIV/0!</v>
      </c>
      <c r="P14" s="130"/>
      <c r="Q14" s="130"/>
      <c r="R14" s="130"/>
      <c r="S14" s="208" t="e">
        <f>'costi esterni'!$G$51*riepilogo!G14/riepilogo!$G$17</f>
        <v>#DIV/0!</v>
      </c>
      <c r="T14" s="208" t="e">
        <f>-S14</f>
        <v>#DIV/0!</v>
      </c>
      <c r="U14" s="130"/>
      <c r="V14" s="208" t="e">
        <f>S14+T14+U14</f>
        <v>#DIV/0!</v>
      </c>
      <c r="W14" s="70"/>
      <c r="X14" s="70"/>
      <c r="Y14" s="70"/>
      <c r="Z14" s="70"/>
      <c r="AA14" s="70"/>
      <c r="AB14" s="71"/>
      <c r="AC14" s="71"/>
    </row>
    <row r="15" spans="1:29" ht="30" customHeight="1">
      <c r="A15" s="529"/>
      <c r="B15" s="131" t="s">
        <v>40</v>
      </c>
      <c r="C15" s="132" t="s">
        <v>67</v>
      </c>
      <c r="D15" s="222">
        <f>organico!M11</f>
        <v>0</v>
      </c>
      <c r="E15" s="223">
        <f>ore!E12</f>
        <v>0</v>
      </c>
      <c r="F15" s="223">
        <f>ore!E13</f>
        <v>0</v>
      </c>
      <c r="G15" s="223">
        <f>E15+F15</f>
        <v>0</v>
      </c>
      <c r="H15" s="208">
        <f>organico!D11*lavoro!C20+organico!E11*lavoro!D20+organico!F11*lavoro!E20+organico!G11*lavoro!F20+organico!I11*lavoro!H20+organico!J11*lavoro!I20+organico!K11*lavoro!J20</f>
        <v>0</v>
      </c>
      <c r="I15" s="70"/>
      <c r="J15" s="70"/>
      <c r="K15" s="70"/>
      <c r="L15" s="208" t="e">
        <f>ammort!$N$27*riepilogo!G15/riepilogo!$G$17</f>
        <v>#DIV/0!</v>
      </c>
      <c r="M15" s="208" t="e">
        <f>-L15</f>
        <v>#DIV/0!</v>
      </c>
      <c r="N15" s="130"/>
      <c r="O15" s="208" t="e">
        <f>L15+M15+N15</f>
        <v>#DIV/0!</v>
      </c>
      <c r="P15" s="130"/>
      <c r="Q15" s="130"/>
      <c r="R15" s="130"/>
      <c r="S15" s="208" t="e">
        <f>'costi esterni'!$G$51*riepilogo!G15/riepilogo!$G$17+H15</f>
        <v>#DIV/0!</v>
      </c>
      <c r="T15" s="208" t="e">
        <f>-S15</f>
        <v>#DIV/0!</v>
      </c>
      <c r="U15" s="130"/>
      <c r="V15" s="208" t="e">
        <f>S15+T15+U15</f>
        <v>#DIV/0!</v>
      </c>
      <c r="W15" s="70"/>
      <c r="X15" s="70"/>
      <c r="Y15" s="70"/>
      <c r="Z15" s="70"/>
      <c r="AA15" s="70"/>
      <c r="AB15" s="71"/>
      <c r="AC15" s="71"/>
    </row>
    <row r="16" spans="1:29" ht="30" customHeight="1">
      <c r="A16" s="530"/>
      <c r="B16" s="131" t="s">
        <v>26</v>
      </c>
      <c r="C16" s="132" t="s">
        <v>68</v>
      </c>
      <c r="D16" s="222">
        <f>organico!M12</f>
        <v>0</v>
      </c>
      <c r="E16" s="223">
        <f>ore!F12</f>
        <v>0</v>
      </c>
      <c r="F16" s="223">
        <f>ore!F13</f>
        <v>0</v>
      </c>
      <c r="G16" s="223">
        <f>E16+F16</f>
        <v>0</v>
      </c>
      <c r="H16" s="208">
        <f>organico!D12*lavoro!C20+organico!E12*lavoro!D20+organico!F12*lavoro!E20+organico!G12*lavoro!F20+organico!I12*lavoro!H20+organico!J12*lavoro!I20+organico!K12*lavoro!J20</f>
        <v>0</v>
      </c>
      <c r="I16" s="70"/>
      <c r="J16" s="70"/>
      <c r="K16" s="70"/>
      <c r="L16" s="208" t="e">
        <f>ammort!$N$27*riepilogo!G16/riepilogo!$G$17</f>
        <v>#DIV/0!</v>
      </c>
      <c r="M16" s="130"/>
      <c r="N16" s="130"/>
      <c r="O16" s="208" t="e">
        <f>L16+M16+N16</f>
        <v>#DIV/0!</v>
      </c>
      <c r="P16" s="130"/>
      <c r="Q16" s="130"/>
      <c r="R16" s="130"/>
      <c r="S16" s="208" t="e">
        <f>'costi esterni'!$G$51*riepilogo!G16/riepilogo!$G$17</f>
        <v>#DIV/0!</v>
      </c>
      <c r="T16" s="130"/>
      <c r="U16" s="130"/>
      <c r="V16" s="208" t="e">
        <f>S16+T16+U16</f>
        <v>#DIV/0!</v>
      </c>
      <c r="W16" s="70"/>
      <c r="X16" s="70"/>
      <c r="Y16" s="70"/>
      <c r="Z16" s="70"/>
      <c r="AA16" s="70"/>
      <c r="AB16" s="71"/>
      <c r="AC16" s="71"/>
    </row>
    <row r="17" spans="1:29">
      <c r="C17" s="78" t="s">
        <v>16</v>
      </c>
      <c r="D17" s="222">
        <f>SUM(D13:D16)</f>
        <v>0</v>
      </c>
      <c r="E17" s="223">
        <f>SUM(E13:E16)</f>
        <v>0</v>
      </c>
      <c r="F17" s="223">
        <f>SUM(F13:F16)</f>
        <v>0</v>
      </c>
      <c r="G17" s="223">
        <f>SUM(G13:G16)</f>
        <v>0</v>
      </c>
      <c r="H17" s="208">
        <f>SUM(H13:H16)</f>
        <v>0</v>
      </c>
      <c r="I17" s="70"/>
      <c r="J17" s="70"/>
      <c r="K17" s="70"/>
      <c r="L17" s="208" t="e">
        <f>SUM(L13:L16)</f>
        <v>#DIV/0!</v>
      </c>
      <c r="M17" s="208" t="e">
        <f>SUM(M13:M16)</f>
        <v>#DIV/0!</v>
      </c>
      <c r="N17" s="208" t="e">
        <f>SUM(N13:N16)</f>
        <v>#DIV/0!</v>
      </c>
      <c r="O17" s="208" t="e">
        <f>SUM(O13:O16)</f>
        <v>#DIV/0!</v>
      </c>
      <c r="P17" s="130"/>
      <c r="Q17" s="130"/>
      <c r="R17" s="130"/>
      <c r="S17" s="208" t="e">
        <f>SUM(S13:S16)</f>
        <v>#DIV/0!</v>
      </c>
      <c r="T17" s="208" t="e">
        <f>SUM(T13:T16)</f>
        <v>#DIV/0!</v>
      </c>
      <c r="U17" s="208" t="e">
        <f>SUM(U13:U16)</f>
        <v>#DIV/0!</v>
      </c>
      <c r="V17" s="208"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197</v>
      </c>
      <c r="D19" s="76"/>
      <c r="E19" s="223" t="e">
        <f>+ore!C15</f>
        <v>#DIV/0!</v>
      </c>
      <c r="F19" s="77"/>
      <c r="G19" s="77"/>
      <c r="H19" s="72"/>
      <c r="I19" s="284" t="s">
        <v>196</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24">
        <f>organico!M13</f>
        <v>0</v>
      </c>
      <c r="E22" s="225">
        <f>ore!G12</f>
        <v>0</v>
      </c>
      <c r="F22" s="225">
        <f>ore!G13</f>
        <v>0</v>
      </c>
      <c r="G22" s="225">
        <f>ore!G14</f>
        <v>0</v>
      </c>
      <c r="H22" s="226">
        <f>lavoro!L18</f>
        <v>0</v>
      </c>
      <c r="I22" s="236"/>
      <c r="J22" s="72"/>
      <c r="K22" s="237"/>
      <c r="L22" s="226">
        <f>ammort!N27</f>
        <v>0</v>
      </c>
      <c r="M22" s="72"/>
      <c r="N22" s="72"/>
      <c r="O22" s="226">
        <f>ammort!N27</f>
        <v>0</v>
      </c>
      <c r="P22" s="72"/>
      <c r="Q22" s="72"/>
      <c r="R22" s="72"/>
      <c r="S22" s="226">
        <f>'costi esterni'!G51+riepilogo!H15</f>
        <v>0</v>
      </c>
      <c r="T22" s="72"/>
      <c r="U22" s="72"/>
      <c r="V22" s="226">
        <f>S22</f>
        <v>0</v>
      </c>
      <c r="W22" s="72"/>
      <c r="X22" s="72"/>
      <c r="Y22" s="72"/>
      <c r="Z22" s="72"/>
      <c r="AA22" s="72"/>
    </row>
    <row r="23" spans="1:29" s="72" customFormat="1" ht="12.75" thickBot="1">
      <c r="C23" s="79"/>
      <c r="D23" s="253"/>
      <c r="E23" s="254"/>
      <c r="F23" s="254"/>
      <c r="G23" s="254"/>
      <c r="H23" s="255"/>
      <c r="I23" s="236"/>
      <c r="K23" s="237"/>
      <c r="L23" s="255"/>
      <c r="O23" s="255"/>
      <c r="S23" s="255"/>
      <c r="V23" s="256"/>
      <c r="AA23" s="277"/>
      <c r="AC23" s="278" t="s">
        <v>196</v>
      </c>
    </row>
    <row r="24" spans="1:29" s="72" customFormat="1">
      <c r="C24" s="79"/>
      <c r="D24" s="610" t="s">
        <v>193</v>
      </c>
      <c r="E24" s="279"/>
      <c r="F24" s="279"/>
      <c r="G24" s="279"/>
      <c r="H24" s="280"/>
      <c r="I24" s="572" t="s">
        <v>194</v>
      </c>
      <c r="J24" s="649" t="s">
        <v>10</v>
      </c>
      <c r="K24" s="606" t="s">
        <v>195</v>
      </c>
      <c r="L24" s="280"/>
      <c r="M24" s="281"/>
      <c r="N24" s="281"/>
      <c r="O24" s="280"/>
      <c r="P24" s="541" t="s">
        <v>20</v>
      </c>
      <c r="Q24" s="647" t="s">
        <v>21</v>
      </c>
      <c r="R24" s="670" t="s">
        <v>14</v>
      </c>
      <c r="S24" s="280"/>
      <c r="T24" s="281"/>
      <c r="U24" s="281"/>
      <c r="V24" s="282"/>
      <c r="W24" s="649" t="s">
        <v>22</v>
      </c>
      <c r="X24" s="649" t="s">
        <v>23</v>
      </c>
      <c r="Y24" s="649" t="s">
        <v>17</v>
      </c>
      <c r="Z24" s="649" t="s">
        <v>18</v>
      </c>
      <c r="AA24" s="649" t="s">
        <v>19</v>
      </c>
      <c r="AB24" s="649" t="s">
        <v>140</v>
      </c>
      <c r="AC24" s="606" t="s">
        <v>141</v>
      </c>
    </row>
    <row r="25" spans="1:29" s="72" customFormat="1">
      <c r="C25" s="664" t="s">
        <v>192</v>
      </c>
      <c r="D25" s="582"/>
      <c r="E25" s="279"/>
      <c r="F25" s="279"/>
      <c r="G25" s="279"/>
      <c r="H25" s="280"/>
      <c r="I25" s="665"/>
      <c r="J25" s="653"/>
      <c r="K25" s="607"/>
      <c r="L25" s="280"/>
      <c r="M25" s="281"/>
      <c r="N25" s="281"/>
      <c r="O25" s="280"/>
      <c r="P25" s="578"/>
      <c r="Q25" s="579"/>
      <c r="R25" s="580"/>
      <c r="S25" s="280"/>
      <c r="T25" s="281"/>
      <c r="U25" s="281"/>
      <c r="V25" s="282"/>
      <c r="W25" s="653"/>
      <c r="X25" s="653"/>
      <c r="Y25" s="653"/>
      <c r="Z25" s="653"/>
      <c r="AA25" s="653"/>
      <c r="AB25" s="653"/>
      <c r="AC25" s="607"/>
    </row>
    <row r="26" spans="1:29" s="72" customFormat="1" ht="12.75" thickBot="1">
      <c r="C26" s="662"/>
      <c r="D26" s="582"/>
      <c r="E26" s="279"/>
      <c r="F26" s="279"/>
      <c r="G26" s="279"/>
      <c r="H26" s="280"/>
      <c r="I26" s="666"/>
      <c r="J26" s="654"/>
      <c r="K26" s="608"/>
      <c r="L26" s="280"/>
      <c r="M26" s="281"/>
      <c r="N26" s="281"/>
      <c r="O26" s="280"/>
      <c r="P26" s="669"/>
      <c r="Q26" s="648"/>
      <c r="R26" s="671"/>
      <c r="S26" s="280"/>
      <c r="T26" s="281"/>
      <c r="U26" s="281"/>
      <c r="V26" s="282"/>
      <c r="W26" s="653"/>
      <c r="X26" s="653"/>
      <c r="Y26" s="653"/>
      <c r="Z26" s="653"/>
      <c r="AA26" s="653"/>
      <c r="AB26" s="653"/>
      <c r="AC26" s="607"/>
    </row>
    <row r="27" spans="1:29" s="72" customFormat="1" ht="29.25" customHeight="1">
      <c r="A27" s="528" t="s">
        <v>191</v>
      </c>
      <c r="C27" s="132" t="str">
        <f>+lavoro!C11</f>
        <v>DIRIGENTI</v>
      </c>
      <c r="D27" s="275" t="e">
        <f>+lavoro!C22</f>
        <v>#DIV/0!</v>
      </c>
      <c r="E27" s="279"/>
      <c r="F27" s="279"/>
      <c r="G27" s="279"/>
      <c r="H27" s="280"/>
      <c r="I27" s="270" t="e">
        <f>IF(D27=0,0,+$I$13*D27)</f>
        <v>#DIV/0!</v>
      </c>
      <c r="J27" s="270" t="e">
        <f>IF(D27=0,0,+$J$13)</f>
        <v>#DIV/0!</v>
      </c>
      <c r="K27" s="270" t="e">
        <f>IF(D27=0,0,+I27+J27)</f>
        <v>#DIV/0!</v>
      </c>
      <c r="L27" s="280"/>
      <c r="M27" s="281"/>
      <c r="N27" s="281"/>
      <c r="O27" s="280"/>
      <c r="P27" s="270" t="e">
        <f>IF(D27=0,0,+$P$13)</f>
        <v>#DIV/0!</v>
      </c>
      <c r="Q27" s="270" t="e">
        <f>IF(D27=0,0,+$Q$13)</f>
        <v>#DIV/0!</v>
      </c>
      <c r="R27" s="270" t="e">
        <f>IF(D27=0,0,+$R$13)</f>
        <v>#DIV/0!</v>
      </c>
      <c r="S27" s="280"/>
      <c r="T27" s="281"/>
      <c r="U27" s="281"/>
      <c r="V27" s="282"/>
      <c r="W27" s="271" t="e">
        <f>IF(D27=0,0,+$W$13)</f>
        <v>#DIV/0!</v>
      </c>
      <c r="X27" s="271" t="e">
        <f>IF(D27=0,0,+$X$13)</f>
        <v>#DIV/0!</v>
      </c>
      <c r="Y27" s="271" t="e">
        <f>IF(D27=0,0,+$Y$13)</f>
        <v>#DIV/0!</v>
      </c>
      <c r="Z27" s="271" t="e">
        <f>+I27+J27+P27+W27</f>
        <v>#DIV/0!</v>
      </c>
      <c r="AA27" s="286" t="e">
        <f>I27+J27+R27+Y27</f>
        <v>#DIV/0!</v>
      </c>
      <c r="AB27" s="272" t="e">
        <f>+$AB$13</f>
        <v>#DIV/0!</v>
      </c>
      <c r="AC27" s="272" t="e">
        <f>+AA27*AB27</f>
        <v>#DIV/0!</v>
      </c>
    </row>
    <row r="28" spans="1:29" s="72" customFormat="1" ht="30" customHeight="1">
      <c r="A28" s="529"/>
      <c r="C28" s="132" t="str">
        <f>+organico!E7</f>
        <v>personale DIPENDENTE (esclusi dirigenti)</v>
      </c>
      <c r="D28" s="275" t="e">
        <f>+lavoro!G22</f>
        <v>#DIV/0!</v>
      </c>
      <c r="E28" s="279"/>
      <c r="F28" s="279"/>
      <c r="G28" s="279"/>
      <c r="H28" s="280"/>
      <c r="I28" s="269" t="e">
        <f>IF(D28=0,0,+$I$13*D28)</f>
        <v>#DIV/0!</v>
      </c>
      <c r="J28" s="270" t="e">
        <f>IF(D28=0,0,+$J$13)</f>
        <v>#DIV/0!</v>
      </c>
      <c r="K28" s="276" t="e">
        <f>IF(D28=0,0,+I28+J28)</f>
        <v>#DIV/0!</v>
      </c>
      <c r="L28" s="280"/>
      <c r="M28" s="281"/>
      <c r="N28" s="281"/>
      <c r="O28" s="280"/>
      <c r="P28" s="270" t="e">
        <f>IF(D28=0,0,+$P$13)</f>
        <v>#DIV/0!</v>
      </c>
      <c r="Q28" s="270" t="e">
        <f>IF(D28=0,0,+$Q$13)</f>
        <v>#DIV/0!</v>
      </c>
      <c r="R28" s="270" t="e">
        <f>IF(D28=0,0,+$R$13)</f>
        <v>#DIV/0!</v>
      </c>
      <c r="S28" s="280"/>
      <c r="T28" s="281"/>
      <c r="U28" s="281"/>
      <c r="V28" s="282"/>
      <c r="W28" s="271" t="e">
        <f>IF(D28=0,0,+$W$13)</f>
        <v>#DIV/0!</v>
      </c>
      <c r="X28" s="271" t="e">
        <f>IF(D28=0,0,+$X$13)</f>
        <v>#DIV/0!</v>
      </c>
      <c r="Y28" s="271" t="e">
        <f>IF(D28=0,0,+$Y$13)</f>
        <v>#DIV/0!</v>
      </c>
      <c r="Z28" s="272" t="e">
        <f>+I28+J28+P28+W28</f>
        <v>#DIV/0!</v>
      </c>
      <c r="AA28" s="286" t="e">
        <f>I28+J28+R28+Y28</f>
        <v>#DIV/0!</v>
      </c>
      <c r="AB28" s="272" t="e">
        <f>+$AB$13</f>
        <v>#DIV/0!</v>
      </c>
      <c r="AC28" s="272" t="e">
        <f>+AA28*AB28</f>
        <v>#DIV/0!</v>
      </c>
    </row>
    <row r="29" spans="1:29" s="72" customFormat="1" ht="27.75" customHeight="1">
      <c r="A29" s="529"/>
      <c r="C29" s="132" t="str">
        <f>+lavoro!H11</f>
        <v>personale ASSIMILABILE (a dipendente)</v>
      </c>
      <c r="D29" s="275" t="e">
        <f>+lavoro!K22</f>
        <v>#DIV/0!</v>
      </c>
      <c r="E29" s="279"/>
      <c r="F29" s="279"/>
      <c r="G29" s="279"/>
      <c r="H29" s="280"/>
      <c r="I29" s="269" t="e">
        <f>IF(D29=0,0,+$I$13*D29)</f>
        <v>#DIV/0!</v>
      </c>
      <c r="J29" s="270" t="e">
        <f>IF(D29=0,0,+$J$13)</f>
        <v>#DIV/0!</v>
      </c>
      <c r="K29" s="276" t="e">
        <f>IF(D29=0,0,+I29+J29)</f>
        <v>#DIV/0!</v>
      </c>
      <c r="L29" s="280"/>
      <c r="M29" s="281"/>
      <c r="N29" s="281"/>
      <c r="O29" s="280"/>
      <c r="P29" s="270" t="e">
        <f>IF(D29=0,0,+$P$13)</f>
        <v>#DIV/0!</v>
      </c>
      <c r="Q29" s="270" t="e">
        <f>IF(D29=0,0,+$Q$13)</f>
        <v>#DIV/0!</v>
      </c>
      <c r="R29" s="270" t="e">
        <f>IF(D29=0,0,+$R$13)</f>
        <v>#DIV/0!</v>
      </c>
      <c r="S29" s="280"/>
      <c r="T29" s="281"/>
      <c r="U29" s="281"/>
      <c r="V29" s="282"/>
      <c r="W29" s="271" t="e">
        <f>IF(D29=0,0,+$W$13)</f>
        <v>#DIV/0!</v>
      </c>
      <c r="X29" s="271" t="e">
        <f>IF(D29=0,0,+$X$13)</f>
        <v>#DIV/0!</v>
      </c>
      <c r="Y29" s="271" t="e">
        <f>IF(D29=0,0,+$Y$13)</f>
        <v>#DIV/0!</v>
      </c>
      <c r="Z29" s="272" t="e">
        <f>+I29+J29+P29+W29</f>
        <v>#DIV/0!</v>
      </c>
      <c r="AA29" s="286" t="e">
        <f>I29+J29+R29+Y29</f>
        <v>#DIV/0!</v>
      </c>
      <c r="AB29" s="272" t="e">
        <f>+$AB$13</f>
        <v>#DIV/0!</v>
      </c>
      <c r="AC29" s="272" t="e">
        <f>+AA29*AB29</f>
        <v>#DIV/0!</v>
      </c>
    </row>
    <row r="30" spans="1:29" s="72" customFormat="1">
      <c r="C30" s="79"/>
      <c r="D30" s="253"/>
      <c r="E30" s="254"/>
      <c r="F30" s="254"/>
      <c r="G30" s="254"/>
      <c r="H30" s="255"/>
      <c r="I30" s="236"/>
      <c r="K30" s="237"/>
      <c r="L30" s="255"/>
      <c r="O30" s="255"/>
      <c r="S30" s="255"/>
      <c r="V30" s="256"/>
    </row>
    <row r="32" spans="1:29" ht="15.75" customHeight="1">
      <c r="A32" s="667" t="s">
        <v>53</v>
      </c>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row>
    <row r="33" spans="1:29" ht="12.75"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83"/>
      <c r="AA35" s="283"/>
      <c r="AB35" s="85"/>
      <c r="AC35" s="86" t="s">
        <v>58</v>
      </c>
    </row>
    <row r="36" spans="1:29">
      <c r="A36" s="101" t="s">
        <v>103</v>
      </c>
      <c r="B36" s="21"/>
      <c r="C36" s="21"/>
      <c r="D36" s="100"/>
      <c r="E36" s="83"/>
      <c r="F36" s="83"/>
      <c r="G36" s="83"/>
      <c r="H36" s="83"/>
      <c r="I36" s="233">
        <v>100</v>
      </c>
      <c r="J36" s="227">
        <v>100</v>
      </c>
      <c r="K36" s="83"/>
      <c r="L36" s="83"/>
      <c r="M36" s="83"/>
      <c r="N36" s="83"/>
      <c r="O36" s="83"/>
      <c r="P36" s="83"/>
      <c r="Q36" s="83"/>
      <c r="R36" s="227">
        <v>0</v>
      </c>
      <c r="S36" s="83"/>
      <c r="T36" s="83"/>
      <c r="U36" s="83"/>
      <c r="V36" s="83"/>
      <c r="W36" s="83"/>
      <c r="X36" s="83"/>
      <c r="Y36" s="228" t="e">
        <f>'costi esterni'!H54*100</f>
        <v>#DIV/0!</v>
      </c>
      <c r="Z36" s="283"/>
      <c r="AA36" s="283"/>
      <c r="AB36" s="83"/>
      <c r="AC36" s="229" t="e">
        <f>AC37/AA13</f>
        <v>#DIV/0!</v>
      </c>
    </row>
    <row r="37" spans="1:29">
      <c r="A37" s="101" t="s">
        <v>52</v>
      </c>
      <c r="B37" s="21"/>
      <c r="C37" s="21"/>
      <c r="D37" s="100"/>
      <c r="E37" s="83"/>
      <c r="F37" s="83"/>
      <c r="G37" s="83"/>
      <c r="H37" s="83"/>
      <c r="I37" s="234" t="e">
        <f>I13*I36/100</f>
        <v>#DIV/0!</v>
      </c>
      <c r="J37" s="208" t="e">
        <f>J13*J36/100</f>
        <v>#DIV/0!</v>
      </c>
      <c r="K37" s="83"/>
      <c r="L37" s="83"/>
      <c r="M37" s="83"/>
      <c r="N37" s="83"/>
      <c r="O37" s="83"/>
      <c r="P37" s="83"/>
      <c r="Q37" s="83"/>
      <c r="R37" s="208" t="e">
        <f>R13*R36/100</f>
        <v>#DIV/0!</v>
      </c>
      <c r="S37" s="83"/>
      <c r="T37" s="83"/>
      <c r="U37" s="83"/>
      <c r="V37" s="87"/>
      <c r="W37" s="83"/>
      <c r="X37" s="83"/>
      <c r="Y37" s="208" t="e">
        <f>Y13*Y36/100</f>
        <v>#DIV/0!</v>
      </c>
      <c r="Z37" s="283"/>
      <c r="AA37" s="283"/>
      <c r="AB37" s="83"/>
      <c r="AC37" s="213"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7" t="s">
        <v>127</v>
      </c>
      <c r="F39" s="658"/>
      <c r="G39" s="235" t="e">
        <f>1-AC36</f>
        <v>#DIV/0!</v>
      </c>
      <c r="H39" s="102"/>
      <c r="I39" s="659" t="s">
        <v>128</v>
      </c>
      <c r="J39" s="658"/>
      <c r="K39" s="235" t="e">
        <f>AC36</f>
        <v>#DIV/0!</v>
      </c>
      <c r="L39" s="21"/>
      <c r="M39" s="21"/>
      <c r="N39" s="92" t="s">
        <v>125</v>
      </c>
      <c r="O39" s="127">
        <v>100</v>
      </c>
      <c r="P39" s="21" t="s">
        <v>123</v>
      </c>
      <c r="Q39" s="21"/>
      <c r="R39" s="88"/>
      <c r="S39" s="21"/>
      <c r="T39" s="21"/>
      <c r="U39" s="21"/>
      <c r="V39" s="89"/>
      <c r="W39" s="21"/>
      <c r="X39" s="21"/>
      <c r="Y39" s="88"/>
      <c r="Z39" s="21"/>
      <c r="AA39" s="21"/>
      <c r="AB39" s="21"/>
      <c r="AC39" s="90"/>
    </row>
    <row r="40" spans="1:29" ht="12.75" thickBot="1">
      <c r="A40" s="97"/>
      <c r="B40" s="67"/>
      <c r="C40" s="67"/>
      <c r="D40" s="91"/>
      <c r="E40" s="67"/>
      <c r="F40" s="67"/>
      <c r="G40" s="67"/>
      <c r="H40" s="67"/>
      <c r="I40" s="97"/>
      <c r="J40" s="67"/>
      <c r="K40" s="67"/>
      <c r="L40" s="67"/>
      <c r="M40" s="67"/>
      <c r="N40" s="93" t="s">
        <v>126</v>
      </c>
      <c r="O40" s="128">
        <v>100</v>
      </c>
      <c r="P40" s="67" t="s">
        <v>124</v>
      </c>
      <c r="Q40" s="67"/>
      <c r="R40" s="67"/>
      <c r="S40" s="67"/>
      <c r="T40" s="67"/>
      <c r="U40" s="67"/>
      <c r="V40" s="67"/>
      <c r="W40" s="67"/>
      <c r="X40" s="67"/>
      <c r="Y40" s="67"/>
      <c r="Z40" s="67"/>
      <c r="AA40" s="67"/>
      <c r="AB40" s="67"/>
      <c r="AC40" s="91"/>
    </row>
    <row r="43" spans="1:29" ht="20.25" customHeight="1">
      <c r="A43" s="559" t="s">
        <v>106</v>
      </c>
      <c r="B43" s="655"/>
      <c r="C43" s="655"/>
      <c r="D43" s="655"/>
      <c r="E43" s="656"/>
      <c r="F43" s="103"/>
      <c r="G43" s="219" t="e">
        <f>'material handling'!E18</f>
        <v>#DIV/0!</v>
      </c>
      <c r="I43" s="104" t="s">
        <v>158</v>
      </c>
    </row>
    <row r="46" spans="1:29" ht="12.75" hidden="1">
      <c r="B46" s="133" t="s">
        <v>176</v>
      </c>
      <c r="C46" s="135" t="e">
        <f>organico!D13/(organico!M13-organico!D13)</f>
        <v>#DIV/0!</v>
      </c>
    </row>
    <row r="47" spans="1:29" ht="12.75" hidden="1">
      <c r="B47" s="133" t="s">
        <v>171</v>
      </c>
      <c r="C47" s="135" t="e">
        <f>E17/G17</f>
        <v>#DIV/0!</v>
      </c>
    </row>
    <row r="48" spans="1:29" ht="12.75" hidden="1">
      <c r="B48" s="134" t="s">
        <v>172</v>
      </c>
      <c r="C48" s="136" t="e">
        <f>E17/(F17-F16)</f>
        <v>#DIV/0!</v>
      </c>
    </row>
    <row r="49" spans="2:3" ht="12.75" hidden="1">
      <c r="B49" s="133" t="s">
        <v>173</v>
      </c>
      <c r="C49" s="137" t="e">
        <f>E13/D13</f>
        <v>#DIV/0!</v>
      </c>
    </row>
    <row r="50" spans="2:3" ht="12.75" hidden="1">
      <c r="B50" s="133" t="s">
        <v>174</v>
      </c>
      <c r="C50" s="137" t="e">
        <f>G17/D17</f>
        <v>#DIV/0!</v>
      </c>
    </row>
    <row r="51" spans="2:3" ht="12.75" hidden="1">
      <c r="B51" s="133" t="s">
        <v>175</v>
      </c>
      <c r="C51" s="135" t="e">
        <f>F13/E13</f>
        <v>#DIV/0!</v>
      </c>
    </row>
  </sheetData>
  <sheetProtection password="C65E" sheet="1"/>
  <mergeCells count="43">
    <mergeCell ref="A32:AC32"/>
    <mergeCell ref="Y24:Y26"/>
    <mergeCell ref="Z24:Z26"/>
    <mergeCell ref="AA24:AA26"/>
    <mergeCell ref="AB24:AB26"/>
    <mergeCell ref="AC24:AC26"/>
    <mergeCell ref="K24:K26"/>
    <mergeCell ref="P24:P26"/>
    <mergeCell ref="Q24:Q26"/>
    <mergeCell ref="R24:R26"/>
    <mergeCell ref="W24:W26"/>
    <mergeCell ref="X24:X26"/>
    <mergeCell ref="A27:A29"/>
    <mergeCell ref="D24:D26"/>
    <mergeCell ref="C25:C26"/>
    <mergeCell ref="I24:I26"/>
    <mergeCell ref="J24:J26"/>
    <mergeCell ref="AB10:AB12"/>
    <mergeCell ref="AC10:AC12"/>
    <mergeCell ref="A43:E43"/>
    <mergeCell ref="E39:F39"/>
    <mergeCell ref="I39:J39"/>
    <mergeCell ref="B11:B12"/>
    <mergeCell ref="C11:C12"/>
    <mergeCell ref="A13:A16"/>
    <mergeCell ref="S10:V11"/>
    <mergeCell ref="D10:D12"/>
    <mergeCell ref="A7:AA7"/>
    <mergeCell ref="C1:I1"/>
    <mergeCell ref="R10:R12"/>
    <mergeCell ref="Z10:Z12"/>
    <mergeCell ref="AA10:AA12"/>
    <mergeCell ref="W10:W12"/>
    <mergeCell ref="X10:X12"/>
    <mergeCell ref="Y10:Y12"/>
    <mergeCell ref="H10:H12"/>
    <mergeCell ref="E10:G11"/>
    <mergeCell ref="Q10:Q12"/>
    <mergeCell ref="L10:O11"/>
    <mergeCell ref="I10:I12"/>
    <mergeCell ref="J10:J12"/>
    <mergeCell ref="P10:P12"/>
    <mergeCell ref="K10:K12"/>
  </mergeCells>
  <phoneticPr fontId="3" type="noConversion"/>
  <pageMargins left="0.21" right="0.22" top="0.5" bottom="0.68" header="0.21" footer="0.28000000000000003"/>
  <pageSetup paperSize="9"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77"/>
  <sheetViews>
    <sheetView tabSelected="1" workbookViewId="0">
      <selection activeCell="G27" sqref="G27"/>
    </sheetView>
  </sheetViews>
  <sheetFormatPr defaultColWidth="10.85546875" defaultRowHeight="11.25"/>
  <cols>
    <col min="1" max="1" width="51" style="308" customWidth="1"/>
    <col min="2" max="2" width="17.5703125" style="457" customWidth="1"/>
    <col min="3" max="3" width="18.42578125" style="308" customWidth="1"/>
    <col min="4" max="4" width="18" style="308" customWidth="1"/>
    <col min="5" max="16384" width="10.85546875" style="308"/>
  </cols>
  <sheetData>
    <row r="1" spans="1:4">
      <c r="A1" s="510" t="s">
        <v>221</v>
      </c>
      <c r="B1" s="511"/>
      <c r="C1" s="511"/>
      <c r="D1" s="512"/>
    </row>
    <row r="2" spans="1:4">
      <c r="A2" s="513" t="s">
        <v>222</v>
      </c>
      <c r="B2" s="514"/>
      <c r="C2" s="514"/>
      <c r="D2" s="515"/>
    </row>
    <row r="3" spans="1:4">
      <c r="A3" s="513" t="s">
        <v>223</v>
      </c>
      <c r="B3" s="514"/>
      <c r="C3" s="514"/>
      <c r="D3" s="515"/>
    </row>
    <row r="4" spans="1:4">
      <c r="A4" s="516" t="s">
        <v>224</v>
      </c>
      <c r="B4" s="517"/>
      <c r="C4" s="517"/>
      <c r="D4" s="518"/>
    </row>
    <row r="5" spans="1:4">
      <c r="A5" s="309" t="s">
        <v>571</v>
      </c>
      <c r="B5" s="458">
        <v>0</v>
      </c>
      <c r="C5" s="458">
        <v>0</v>
      </c>
      <c r="D5" s="458">
        <v>0</v>
      </c>
    </row>
    <row r="6" spans="1:4">
      <c r="A6" s="310" t="s">
        <v>225</v>
      </c>
      <c r="B6" s="311"/>
      <c r="C6" s="311"/>
      <c r="D6" s="312"/>
    </row>
    <row r="7" spans="1:4">
      <c r="A7" s="311" t="s">
        <v>226</v>
      </c>
      <c r="B7" s="459"/>
      <c r="C7" s="459"/>
      <c r="D7" s="459"/>
    </row>
    <row r="8" spans="1:4">
      <c r="A8" s="311" t="s">
        <v>227</v>
      </c>
      <c r="B8" s="459"/>
      <c r="C8" s="459"/>
      <c r="D8" s="459"/>
    </row>
    <row r="9" spans="1:4">
      <c r="A9" s="314" t="s">
        <v>228</v>
      </c>
      <c r="B9" s="315">
        <f>SUM(B7:B8)</f>
        <v>0</v>
      </c>
      <c r="C9" s="315">
        <f>SUM(C7:C8)</f>
        <v>0</v>
      </c>
      <c r="D9" s="316">
        <f>SUM(D7:D8)</f>
        <v>0</v>
      </c>
    </row>
    <row r="10" spans="1:4">
      <c r="A10" s="310" t="s">
        <v>229</v>
      </c>
      <c r="B10" s="311"/>
      <c r="C10" s="311"/>
      <c r="D10" s="312"/>
    </row>
    <row r="11" spans="1:4">
      <c r="A11" s="317" t="s">
        <v>230</v>
      </c>
      <c r="B11" s="311"/>
      <c r="C11" s="311"/>
      <c r="D11" s="312"/>
    </row>
    <row r="12" spans="1:4">
      <c r="A12" s="311" t="s">
        <v>231</v>
      </c>
      <c r="B12" s="459"/>
      <c r="C12" s="459"/>
      <c r="D12" s="459"/>
    </row>
    <row r="13" spans="1:4">
      <c r="A13" s="311" t="s">
        <v>232</v>
      </c>
      <c r="B13" s="459"/>
      <c r="C13" s="459"/>
      <c r="D13" s="459"/>
    </row>
    <row r="14" spans="1:4">
      <c r="A14" s="311" t="s">
        <v>233</v>
      </c>
      <c r="B14" s="459"/>
      <c r="C14" s="459"/>
      <c r="D14" s="459"/>
    </row>
    <row r="15" spans="1:4">
      <c r="A15" s="311" t="s">
        <v>234</v>
      </c>
      <c r="B15" s="459"/>
      <c r="C15" s="459"/>
      <c r="D15" s="459"/>
    </row>
    <row r="16" spans="1:4">
      <c r="A16" s="311" t="s">
        <v>235</v>
      </c>
      <c r="B16" s="459"/>
      <c r="C16" s="459"/>
      <c r="D16" s="459"/>
    </row>
    <row r="17" spans="1:4">
      <c r="A17" s="311" t="s">
        <v>236</v>
      </c>
      <c r="B17" s="459"/>
      <c r="C17" s="459"/>
      <c r="D17" s="459"/>
    </row>
    <row r="18" spans="1:4">
      <c r="A18" s="311" t="s">
        <v>237</v>
      </c>
      <c r="B18" s="459"/>
      <c r="C18" s="459"/>
      <c r="D18" s="459"/>
    </row>
    <row r="19" spans="1:4">
      <c r="A19" s="311" t="s">
        <v>238</v>
      </c>
      <c r="B19" s="460"/>
      <c r="C19" s="460"/>
      <c r="D19" s="461"/>
    </row>
    <row r="20" spans="1:4">
      <c r="A20" s="314" t="s">
        <v>239</v>
      </c>
      <c r="B20" s="315">
        <f>SUM(B12:B19)</f>
        <v>0</v>
      </c>
      <c r="C20" s="315">
        <f>SUM(C12:C19)</f>
        <v>0</v>
      </c>
      <c r="D20" s="316">
        <f>SUM(D12:D19)</f>
        <v>0</v>
      </c>
    </row>
    <row r="21" spans="1:4">
      <c r="A21" s="317" t="s">
        <v>240</v>
      </c>
      <c r="B21" s="311"/>
      <c r="C21" s="311"/>
      <c r="D21" s="312"/>
    </row>
    <row r="22" spans="1:4">
      <c r="A22" s="311" t="s">
        <v>241</v>
      </c>
      <c r="B22" s="459"/>
      <c r="C22" s="459"/>
      <c r="D22" s="459"/>
    </row>
    <row r="23" spans="1:4">
      <c r="A23" s="311" t="s">
        <v>242</v>
      </c>
      <c r="B23" s="459"/>
      <c r="C23" s="459"/>
      <c r="D23" s="459"/>
    </row>
    <row r="24" spans="1:4">
      <c r="A24" s="311" t="s">
        <v>243</v>
      </c>
      <c r="B24" s="459"/>
      <c r="C24" s="459"/>
      <c r="D24" s="459"/>
    </row>
    <row r="25" spans="1:4">
      <c r="A25" s="311" t="s">
        <v>244</v>
      </c>
      <c r="B25" s="459"/>
      <c r="C25" s="459"/>
      <c r="D25" s="459"/>
    </row>
    <row r="26" spans="1:4">
      <c r="A26" s="311" t="s">
        <v>245</v>
      </c>
      <c r="B26" s="459"/>
      <c r="C26" s="459"/>
      <c r="D26" s="459"/>
    </row>
    <row r="27" spans="1:4">
      <c r="A27" s="314" t="s">
        <v>246</v>
      </c>
      <c r="B27" s="315">
        <f>SUM(B22:B26)</f>
        <v>0</v>
      </c>
      <c r="C27" s="315">
        <f>SUM(C22:C26)</f>
        <v>0</v>
      </c>
      <c r="D27" s="316">
        <f>SUM(D22:D26)</f>
        <v>0</v>
      </c>
    </row>
    <row r="28" spans="1:4">
      <c r="A28" s="317" t="s">
        <v>247</v>
      </c>
      <c r="B28" s="311"/>
      <c r="C28" s="311"/>
      <c r="D28" s="312"/>
    </row>
    <row r="29" spans="1:4">
      <c r="A29" s="317" t="s">
        <v>248</v>
      </c>
      <c r="B29" s="311"/>
      <c r="C29" s="311"/>
      <c r="D29" s="312"/>
    </row>
    <row r="30" spans="1:4">
      <c r="A30" s="311" t="s">
        <v>249</v>
      </c>
      <c r="B30" s="459"/>
      <c r="C30" s="459"/>
      <c r="D30" s="459"/>
    </row>
    <row r="31" spans="1:4">
      <c r="A31" s="311" t="s">
        <v>250</v>
      </c>
      <c r="B31" s="459"/>
      <c r="C31" s="459"/>
      <c r="D31" s="459"/>
    </row>
    <row r="32" spans="1:4">
      <c r="A32" s="311" t="s">
        <v>251</v>
      </c>
      <c r="B32" s="459"/>
      <c r="C32" s="459"/>
      <c r="D32" s="459"/>
    </row>
    <row r="33" spans="1:4">
      <c r="A33" s="311" t="s">
        <v>252</v>
      </c>
      <c r="B33" s="459"/>
      <c r="C33" s="459"/>
      <c r="D33" s="459"/>
    </row>
    <row r="34" spans="1:4">
      <c r="A34" s="318" t="s">
        <v>253</v>
      </c>
      <c r="B34" s="319">
        <f>SUM(B30:B33)</f>
        <v>0</v>
      </c>
      <c r="C34" s="319">
        <f>SUM(C30:C33)</f>
        <v>0</v>
      </c>
      <c r="D34" s="320">
        <f>SUM(D30:D33)</f>
        <v>0</v>
      </c>
    </row>
    <row r="35" spans="1:4">
      <c r="A35" s="317" t="s">
        <v>254</v>
      </c>
      <c r="B35" s="311"/>
      <c r="C35" s="311"/>
      <c r="D35" s="312"/>
    </row>
    <row r="36" spans="1:4">
      <c r="A36" s="317" t="s">
        <v>255</v>
      </c>
      <c r="B36" s="311"/>
      <c r="C36" s="311"/>
      <c r="D36" s="312"/>
    </row>
    <row r="37" spans="1:4">
      <c r="A37" s="321" t="s">
        <v>256</v>
      </c>
      <c r="B37" s="459"/>
      <c r="C37" s="459"/>
      <c r="D37" s="459"/>
    </row>
    <row r="38" spans="1:4">
      <c r="A38" s="321" t="s">
        <v>257</v>
      </c>
      <c r="B38" s="459"/>
      <c r="C38" s="459"/>
      <c r="D38" s="459"/>
    </row>
    <row r="39" spans="1:4">
      <c r="A39" s="318" t="s">
        <v>258</v>
      </c>
      <c r="B39" s="319">
        <f>SUM(B37:B38)</f>
        <v>0</v>
      </c>
      <c r="C39" s="319">
        <f>SUM(C37:C38)</f>
        <v>0</v>
      </c>
      <c r="D39" s="320">
        <f>SUM(D37:D38)</f>
        <v>0</v>
      </c>
    </row>
    <row r="40" spans="1:4">
      <c r="A40" s="317" t="s">
        <v>259</v>
      </c>
      <c r="B40" s="311"/>
      <c r="C40" s="311"/>
      <c r="D40" s="312"/>
    </row>
    <row r="41" spans="1:4">
      <c r="A41" s="321" t="s">
        <v>256</v>
      </c>
      <c r="B41" s="459"/>
      <c r="C41" s="459"/>
      <c r="D41" s="459"/>
    </row>
    <row r="42" spans="1:4">
      <c r="A42" s="321" t="s">
        <v>257</v>
      </c>
      <c r="B42" s="459"/>
      <c r="C42" s="459"/>
      <c r="D42" s="459"/>
    </row>
    <row r="43" spans="1:4">
      <c r="A43" s="318" t="s">
        <v>260</v>
      </c>
      <c r="B43" s="319">
        <f>SUM(B41:B42)</f>
        <v>0</v>
      </c>
      <c r="C43" s="319">
        <f>SUM(C41:C42)</f>
        <v>0</v>
      </c>
      <c r="D43" s="320">
        <f>SUM(D41:D42)</f>
        <v>0</v>
      </c>
    </row>
    <row r="44" spans="1:4">
      <c r="A44" s="317" t="s">
        <v>261</v>
      </c>
      <c r="B44" s="311"/>
      <c r="C44" s="311"/>
      <c r="D44" s="312"/>
    </row>
    <row r="45" spans="1:4">
      <c r="A45" s="321" t="s">
        <v>256</v>
      </c>
      <c r="B45" s="459"/>
      <c r="C45" s="459"/>
      <c r="D45" s="459"/>
    </row>
    <row r="46" spans="1:4">
      <c r="A46" s="321" t="s">
        <v>257</v>
      </c>
      <c r="B46" s="459"/>
      <c r="C46" s="459"/>
      <c r="D46" s="459"/>
    </row>
    <row r="47" spans="1:4">
      <c r="A47" s="318" t="s">
        <v>262</v>
      </c>
      <c r="B47" s="319">
        <f>SUM(B45:B46)</f>
        <v>0</v>
      </c>
      <c r="C47" s="319">
        <f>SUM(C45:C46)</f>
        <v>0</v>
      </c>
      <c r="D47" s="320">
        <f>SUM(D45:D46)</f>
        <v>0</v>
      </c>
    </row>
    <row r="48" spans="1:4">
      <c r="A48" s="317" t="s">
        <v>263</v>
      </c>
      <c r="B48" s="311"/>
      <c r="C48" s="311"/>
      <c r="D48" s="312"/>
    </row>
    <row r="49" spans="1:4">
      <c r="A49" s="321" t="s">
        <v>256</v>
      </c>
      <c r="B49" s="459"/>
      <c r="C49" s="459"/>
      <c r="D49" s="459"/>
    </row>
    <row r="50" spans="1:4">
      <c r="A50" s="321" t="s">
        <v>257</v>
      </c>
      <c r="B50" s="459"/>
      <c r="C50" s="459"/>
      <c r="D50" s="459"/>
    </row>
    <row r="51" spans="1:4">
      <c r="A51" s="318" t="s">
        <v>264</v>
      </c>
      <c r="B51" s="319">
        <f>SUM(B49:B50)</f>
        <v>0</v>
      </c>
      <c r="C51" s="319">
        <f>SUM(C49:C50)</f>
        <v>0</v>
      </c>
      <c r="D51" s="320">
        <f>SUM(D49:D50)</f>
        <v>0</v>
      </c>
    </row>
    <row r="52" spans="1:4">
      <c r="A52" s="317" t="s">
        <v>265</v>
      </c>
      <c r="B52" s="459"/>
      <c r="C52" s="459"/>
      <c r="D52" s="459"/>
    </row>
    <row r="53" spans="1:4">
      <c r="A53" s="317" t="s">
        <v>266</v>
      </c>
      <c r="B53" s="459"/>
      <c r="C53" s="459"/>
      <c r="D53" s="459"/>
    </row>
    <row r="54" spans="1:4">
      <c r="A54" s="314" t="s">
        <v>267</v>
      </c>
      <c r="B54" s="315">
        <f>B34+B39+B43+B47+B51+B52+B53</f>
        <v>0</v>
      </c>
      <c r="C54" s="315">
        <f>C34+C39+C43+C47+C51+C52+C53</f>
        <v>0</v>
      </c>
      <c r="D54" s="316">
        <f>D34+D39+D43+D47+D51+D52+D53</f>
        <v>0</v>
      </c>
    </row>
    <row r="55" spans="1:4">
      <c r="A55" s="322" t="s">
        <v>268</v>
      </c>
      <c r="B55" s="315">
        <f>B54+B20+B27</f>
        <v>0</v>
      </c>
      <c r="C55" s="315">
        <f>SUM(C54+C27+C20)</f>
        <v>0</v>
      </c>
      <c r="D55" s="316">
        <f>D54+D20+D27</f>
        <v>0</v>
      </c>
    </row>
    <row r="56" spans="1:4">
      <c r="A56" s="323"/>
      <c r="B56" s="324"/>
      <c r="C56" s="323"/>
      <c r="D56" s="323"/>
    </row>
    <row r="57" spans="1:4">
      <c r="A57" s="323"/>
      <c r="B57" s="324"/>
      <c r="C57" s="323"/>
      <c r="D57" s="323"/>
    </row>
    <row r="58" spans="1:4">
      <c r="A58" s="324"/>
      <c r="B58" s="324"/>
      <c r="C58" s="323"/>
      <c r="D58" s="325"/>
    </row>
    <row r="59" spans="1:4" ht="11.1" customHeight="1">
      <c r="A59" s="309" t="s">
        <v>571</v>
      </c>
      <c r="B59" s="458">
        <v>0</v>
      </c>
      <c r="C59" s="458">
        <v>0</v>
      </c>
      <c r="D59" s="458">
        <v>0</v>
      </c>
    </row>
    <row r="60" spans="1:4" ht="11.1" customHeight="1">
      <c r="A60" s="310" t="s">
        <v>269</v>
      </c>
      <c r="B60" s="311"/>
      <c r="C60" s="326"/>
      <c r="D60" s="327"/>
    </row>
    <row r="61" spans="1:4" ht="11.1" customHeight="1">
      <c r="A61" s="328" t="s">
        <v>270</v>
      </c>
      <c r="B61" s="311"/>
      <c r="C61" s="326"/>
      <c r="D61" s="327"/>
    </row>
    <row r="62" spans="1:4" ht="11.1" customHeight="1">
      <c r="A62" s="311" t="s">
        <v>271</v>
      </c>
      <c r="B62" s="459"/>
      <c r="C62" s="459"/>
      <c r="D62" s="459"/>
    </row>
    <row r="63" spans="1:4" ht="11.1" customHeight="1">
      <c r="A63" s="311" t="s">
        <v>272</v>
      </c>
      <c r="B63" s="459"/>
      <c r="C63" s="459"/>
      <c r="D63" s="459"/>
    </row>
    <row r="64" spans="1:4" ht="11.1" customHeight="1">
      <c r="A64" s="311" t="s">
        <v>273</v>
      </c>
      <c r="B64" s="459"/>
      <c r="C64" s="459"/>
      <c r="D64" s="459"/>
    </row>
    <row r="65" spans="1:4" ht="11.1" customHeight="1">
      <c r="A65" s="311" t="s">
        <v>274</v>
      </c>
      <c r="B65" s="459"/>
      <c r="C65" s="459"/>
      <c r="D65" s="459"/>
    </row>
    <row r="66" spans="1:4" ht="11.1" customHeight="1">
      <c r="A66" s="311" t="s">
        <v>275</v>
      </c>
      <c r="B66" s="459"/>
      <c r="C66" s="459"/>
      <c r="D66" s="459"/>
    </row>
    <row r="67" spans="1:4" ht="11.1" customHeight="1">
      <c r="A67" s="314" t="s">
        <v>276</v>
      </c>
      <c r="B67" s="315">
        <f>SUM(B62:B66)</f>
        <v>0</v>
      </c>
      <c r="C67" s="315">
        <f>SUM(C62:C66)</f>
        <v>0</v>
      </c>
      <c r="D67" s="316">
        <f>SUM(D62:D66)</f>
        <v>0</v>
      </c>
    </row>
    <row r="68" spans="1:4" ht="11.1" customHeight="1">
      <c r="A68" s="317" t="s">
        <v>277</v>
      </c>
      <c r="B68" s="311"/>
      <c r="C68" s="326"/>
      <c r="D68" s="327"/>
    </row>
    <row r="69" spans="1:4" ht="11.1" customHeight="1">
      <c r="A69" s="317" t="s">
        <v>278</v>
      </c>
      <c r="B69" s="311"/>
      <c r="C69" s="326"/>
      <c r="D69" s="327"/>
    </row>
    <row r="70" spans="1:4" ht="11.1" customHeight="1">
      <c r="A70" s="321" t="s">
        <v>279</v>
      </c>
      <c r="B70" s="459"/>
      <c r="C70" s="459"/>
      <c r="D70" s="459"/>
    </row>
    <row r="71" spans="1:4" ht="11.1" customHeight="1">
      <c r="A71" s="321" t="s">
        <v>280</v>
      </c>
      <c r="B71" s="459"/>
      <c r="C71" s="459"/>
      <c r="D71" s="459"/>
    </row>
    <row r="72" spans="1:4" ht="11.1" customHeight="1">
      <c r="A72" s="318" t="s">
        <v>281</v>
      </c>
      <c r="B72" s="319">
        <f>SUM(B70:B71)</f>
        <v>0</v>
      </c>
      <c r="C72" s="319">
        <f>SUM(C70:C71)</f>
        <v>0</v>
      </c>
      <c r="D72" s="320">
        <f>SUM(D70:D71)</f>
        <v>0</v>
      </c>
    </row>
    <row r="73" spans="1:4" ht="11.1" customHeight="1">
      <c r="A73" s="317" t="s">
        <v>282</v>
      </c>
      <c r="B73" s="311"/>
      <c r="C73" s="311"/>
      <c r="D73" s="327"/>
    </row>
    <row r="74" spans="1:4" ht="11.1" customHeight="1">
      <c r="A74" s="321" t="s">
        <v>279</v>
      </c>
      <c r="B74" s="459"/>
      <c r="C74" s="459"/>
      <c r="D74" s="459"/>
    </row>
    <row r="75" spans="1:4" ht="11.1" customHeight="1">
      <c r="A75" s="321" t="s">
        <v>280</v>
      </c>
      <c r="B75" s="459"/>
      <c r="C75" s="459"/>
      <c r="D75" s="459"/>
    </row>
    <row r="76" spans="1:4" ht="11.1" customHeight="1">
      <c r="A76" s="318" t="s">
        <v>283</v>
      </c>
      <c r="B76" s="319">
        <f>SUM(B74:B75)</f>
        <v>0</v>
      </c>
      <c r="C76" s="319">
        <f>SUM(C74:C75)</f>
        <v>0</v>
      </c>
      <c r="D76" s="320">
        <f>SUM(D74:D75)</f>
        <v>0</v>
      </c>
    </row>
    <row r="77" spans="1:4" ht="11.1" customHeight="1">
      <c r="A77" s="317" t="s">
        <v>284</v>
      </c>
      <c r="B77" s="311"/>
      <c r="C77" s="311"/>
      <c r="D77" s="327"/>
    </row>
    <row r="78" spans="1:4" ht="11.1" customHeight="1">
      <c r="A78" s="321" t="s">
        <v>279</v>
      </c>
      <c r="B78" s="459"/>
      <c r="C78" s="459"/>
      <c r="D78" s="459"/>
    </row>
    <row r="79" spans="1:4" ht="11.1" customHeight="1">
      <c r="A79" s="321" t="s">
        <v>280</v>
      </c>
      <c r="B79" s="459"/>
      <c r="C79" s="459"/>
      <c r="D79" s="459"/>
    </row>
    <row r="80" spans="1:4" ht="11.1" customHeight="1">
      <c r="A80" s="318" t="s">
        <v>285</v>
      </c>
      <c r="B80" s="319">
        <f>SUM(B78:B79)</f>
        <v>0</v>
      </c>
      <c r="C80" s="319">
        <f>SUM(C78:C79)</f>
        <v>0</v>
      </c>
      <c r="D80" s="320">
        <f>SUM(D78:D79)</f>
        <v>0</v>
      </c>
    </row>
    <row r="81" spans="1:4" ht="11.1" customHeight="1">
      <c r="A81" s="317" t="s">
        <v>286</v>
      </c>
      <c r="B81" s="311"/>
      <c r="C81" s="311"/>
      <c r="D81" s="327"/>
    </row>
    <row r="82" spans="1:4" ht="11.1" customHeight="1">
      <c r="A82" s="321" t="s">
        <v>279</v>
      </c>
      <c r="B82" s="460"/>
      <c r="C82" s="460"/>
      <c r="D82" s="461"/>
    </row>
    <row r="83" spans="1:4" ht="11.1" customHeight="1">
      <c r="A83" s="321" t="s">
        <v>280</v>
      </c>
      <c r="B83" s="460"/>
      <c r="C83" s="460"/>
      <c r="D83" s="461"/>
    </row>
    <row r="84" spans="1:4" ht="11.1" customHeight="1">
      <c r="A84" s="318" t="s">
        <v>287</v>
      </c>
      <c r="B84" s="319">
        <f>SUM(B82:B83)</f>
        <v>0</v>
      </c>
      <c r="C84" s="319">
        <f>SUM(C82:C83)</f>
        <v>0</v>
      </c>
      <c r="D84" s="320">
        <f>SUM(D82:D83)</f>
        <v>0</v>
      </c>
    </row>
    <row r="85" spans="1:4" ht="11.1" customHeight="1">
      <c r="A85" s="317" t="s">
        <v>288</v>
      </c>
      <c r="B85" s="311"/>
      <c r="C85" s="311"/>
      <c r="D85" s="327"/>
    </row>
    <row r="86" spans="1:4" ht="11.1" customHeight="1">
      <c r="A86" s="311" t="s">
        <v>279</v>
      </c>
      <c r="B86" s="459"/>
      <c r="C86" s="459"/>
      <c r="D86" s="459"/>
    </row>
    <row r="87" spans="1:4" ht="11.1" customHeight="1">
      <c r="A87" s="311" t="s">
        <v>280</v>
      </c>
      <c r="B87" s="459"/>
      <c r="C87" s="459"/>
      <c r="D87" s="459"/>
    </row>
    <row r="88" spans="1:4" ht="11.1" customHeight="1">
      <c r="A88" s="318" t="s">
        <v>289</v>
      </c>
      <c r="B88" s="319">
        <f>SUM(B86:B87)</f>
        <v>0</v>
      </c>
      <c r="C88" s="319">
        <f>SUM(C86:C87)</f>
        <v>0</v>
      </c>
      <c r="D88" s="320">
        <f>SUM(D86:D87)</f>
        <v>0</v>
      </c>
    </row>
    <row r="89" spans="1:4" ht="11.1" customHeight="1">
      <c r="A89" s="317" t="s">
        <v>290</v>
      </c>
      <c r="B89" s="311"/>
      <c r="C89" s="311"/>
      <c r="D89" s="327"/>
    </row>
    <row r="90" spans="1:4" ht="11.1" customHeight="1">
      <c r="A90" s="321" t="s">
        <v>279</v>
      </c>
      <c r="B90" s="459"/>
      <c r="C90" s="459"/>
      <c r="D90" s="459"/>
    </row>
    <row r="91" spans="1:4" ht="11.1" customHeight="1">
      <c r="A91" s="321" t="s">
        <v>280</v>
      </c>
      <c r="B91" s="459"/>
      <c r="C91" s="459"/>
      <c r="D91" s="459"/>
    </row>
    <row r="92" spans="1:4" ht="11.1" customHeight="1">
      <c r="A92" s="318" t="s">
        <v>291</v>
      </c>
      <c r="B92" s="319">
        <f>SUM(B90:B91)</f>
        <v>0</v>
      </c>
      <c r="C92" s="319">
        <f>SUM(C90:C91)</f>
        <v>0</v>
      </c>
      <c r="D92" s="320">
        <f>SUM(D90:D91)</f>
        <v>0</v>
      </c>
    </row>
    <row r="93" spans="1:4" ht="11.1" customHeight="1">
      <c r="A93" s="317" t="s">
        <v>292</v>
      </c>
      <c r="B93" s="311"/>
      <c r="C93" s="311"/>
      <c r="D93" s="327"/>
    </row>
    <row r="94" spans="1:4" ht="11.1" customHeight="1">
      <c r="A94" s="321" t="s">
        <v>293</v>
      </c>
      <c r="B94" s="459"/>
      <c r="C94" s="459"/>
      <c r="D94" s="459"/>
    </row>
    <row r="95" spans="1:4" ht="11.1" customHeight="1">
      <c r="A95" s="321" t="s">
        <v>294</v>
      </c>
      <c r="B95" s="459"/>
      <c r="C95" s="459"/>
      <c r="D95" s="459"/>
    </row>
    <row r="96" spans="1:4" ht="11.1" customHeight="1">
      <c r="A96" s="318" t="s">
        <v>295</v>
      </c>
      <c r="B96" s="329">
        <f>SUM(B94:B95)</f>
        <v>0</v>
      </c>
      <c r="C96" s="329">
        <f>SUM(C94:C95)</f>
        <v>0</v>
      </c>
      <c r="D96" s="330">
        <f>SUM(D94:D95)</f>
        <v>0</v>
      </c>
    </row>
    <row r="97" spans="1:4" ht="11.1" customHeight="1">
      <c r="A97" s="318"/>
      <c r="B97" s="331"/>
      <c r="C97" s="331"/>
      <c r="D97" s="332"/>
    </row>
    <row r="98" spans="1:4" ht="11.1" customHeight="1">
      <c r="A98" s="322" t="s">
        <v>296</v>
      </c>
      <c r="B98" s="315">
        <f>B72+B76+B80+B84+B88+B92+B96</f>
        <v>0</v>
      </c>
      <c r="C98" s="315">
        <f>C72+C76+C80+C84+C88+C92+C96</f>
        <v>0</v>
      </c>
      <c r="D98" s="316">
        <f>SUM(D72+D76+D80+D84+D88+D92+D96)</f>
        <v>0</v>
      </c>
    </row>
    <row r="99" spans="1:4" ht="11.1" customHeight="1">
      <c r="A99" s="317" t="s">
        <v>297</v>
      </c>
      <c r="B99" s="311"/>
      <c r="C99" s="311"/>
      <c r="D99" s="327"/>
    </row>
    <row r="100" spans="1:4" ht="11.1" customHeight="1">
      <c r="A100" s="311" t="s">
        <v>298</v>
      </c>
      <c r="B100" s="459"/>
      <c r="C100" s="459"/>
      <c r="D100" s="459"/>
    </row>
    <row r="101" spans="1:4" ht="11.1" customHeight="1">
      <c r="A101" s="311" t="s">
        <v>299</v>
      </c>
      <c r="B101" s="459"/>
      <c r="C101" s="459"/>
      <c r="D101" s="459"/>
    </row>
    <row r="102" spans="1:4" ht="11.1" customHeight="1">
      <c r="A102" s="311" t="s">
        <v>300</v>
      </c>
      <c r="B102" s="459"/>
      <c r="C102" s="459"/>
      <c r="D102" s="459"/>
    </row>
    <row r="103" spans="1:4" ht="11.1" customHeight="1">
      <c r="A103" s="311" t="s">
        <v>301</v>
      </c>
      <c r="B103" s="459"/>
      <c r="C103" s="459"/>
      <c r="D103" s="459"/>
    </row>
    <row r="104" spans="1:4" ht="11.1" customHeight="1">
      <c r="A104" s="311" t="s">
        <v>302</v>
      </c>
      <c r="B104" s="459"/>
      <c r="C104" s="459"/>
      <c r="D104" s="459"/>
    </row>
    <row r="105" spans="1:4" ht="11.1" customHeight="1">
      <c r="A105" s="311" t="s">
        <v>303</v>
      </c>
      <c r="B105" s="459"/>
      <c r="C105" s="459"/>
      <c r="D105" s="459"/>
    </row>
    <row r="106" spans="1:4" ht="11.1" customHeight="1">
      <c r="A106" s="314" t="s">
        <v>304</v>
      </c>
      <c r="B106" s="315">
        <f>SUM(B100:B105)</f>
        <v>0</v>
      </c>
      <c r="C106" s="315">
        <f>SUM(C100:C105)</f>
        <v>0</v>
      </c>
      <c r="D106" s="316">
        <f>SUM(D100:D105)</f>
        <v>0</v>
      </c>
    </row>
    <row r="107" spans="1:4" ht="11.1" customHeight="1">
      <c r="A107" s="317" t="s">
        <v>305</v>
      </c>
      <c r="B107" s="311"/>
      <c r="C107" s="311"/>
      <c r="D107" s="327"/>
    </row>
    <row r="108" spans="1:4" ht="11.1" customHeight="1">
      <c r="A108" s="311" t="s">
        <v>306</v>
      </c>
      <c r="B108" s="459"/>
      <c r="C108" s="459"/>
      <c r="D108" s="459"/>
    </row>
    <row r="109" spans="1:4" ht="11.1" customHeight="1">
      <c r="A109" s="311" t="s">
        <v>307</v>
      </c>
      <c r="B109" s="459"/>
      <c r="C109" s="459"/>
      <c r="D109" s="459"/>
    </row>
    <row r="110" spans="1:4" ht="11.1" customHeight="1">
      <c r="A110" s="311" t="s">
        <v>308</v>
      </c>
      <c r="B110" s="459"/>
      <c r="C110" s="459"/>
      <c r="D110" s="459"/>
    </row>
    <row r="111" spans="1:4" ht="11.1" customHeight="1">
      <c r="A111" s="314" t="s">
        <v>309</v>
      </c>
      <c r="B111" s="315">
        <f>SUM(B108:B110)</f>
        <v>0</v>
      </c>
      <c r="C111" s="315">
        <f>SUM(C108:C110)</f>
        <v>0</v>
      </c>
      <c r="D111" s="316">
        <f>SUM(D108:D110)</f>
        <v>0</v>
      </c>
    </row>
    <row r="112" spans="1:4" ht="11.1" customHeight="1">
      <c r="A112" s="318"/>
      <c r="B112" s="333"/>
      <c r="C112" s="318"/>
      <c r="D112" s="334"/>
    </row>
    <row r="113" spans="1:4" ht="11.1" customHeight="1">
      <c r="A113" s="314" t="s">
        <v>310</v>
      </c>
      <c r="B113" s="315">
        <f>B111+B98+B106+B67</f>
        <v>0</v>
      </c>
      <c r="C113" s="315">
        <f>C111+C106+C98+C67</f>
        <v>0</v>
      </c>
      <c r="D113" s="316">
        <f>SUM(D111+D67+D98+D106)</f>
        <v>0</v>
      </c>
    </row>
    <row r="114" spans="1:4" ht="11.1" customHeight="1">
      <c r="A114" s="310" t="s">
        <v>311</v>
      </c>
      <c r="B114" s="311"/>
      <c r="C114" s="326"/>
      <c r="D114" s="327"/>
    </row>
    <row r="115" spans="1:4" ht="11.1" customHeight="1">
      <c r="A115" s="311" t="s">
        <v>312</v>
      </c>
      <c r="B115" s="459"/>
      <c r="C115" s="459"/>
      <c r="D115" s="459"/>
    </row>
    <row r="116" spans="1:4" ht="11.1" customHeight="1">
      <c r="A116" s="311"/>
      <c r="B116" s="335"/>
      <c r="C116" s="335"/>
      <c r="D116" s="336"/>
    </row>
    <row r="117" spans="1:4" ht="11.1" customHeight="1">
      <c r="A117" s="311" t="s">
        <v>313</v>
      </c>
      <c r="B117" s="459"/>
      <c r="C117" s="459"/>
      <c r="D117" s="459"/>
    </row>
    <row r="118" spans="1:4" ht="11.1" customHeight="1">
      <c r="A118" s="314" t="s">
        <v>314</v>
      </c>
      <c r="B118" s="315">
        <f>SUM(B115,B117)</f>
        <v>0</v>
      </c>
      <c r="C118" s="315">
        <f>SUM(C115,C117)</f>
        <v>0</v>
      </c>
      <c r="D118" s="315">
        <f>SUM(D115,D117)</f>
        <v>0</v>
      </c>
    </row>
    <row r="119" spans="1:4">
      <c r="A119" s="310" t="s">
        <v>315</v>
      </c>
      <c r="B119" s="337">
        <f>B118+B113+B55+B9</f>
        <v>0</v>
      </c>
      <c r="C119" s="337">
        <f>C118+C113+C55+C9</f>
        <v>0</v>
      </c>
      <c r="D119" s="338">
        <f>SUM(D118+D113+D55+D9)</f>
        <v>0</v>
      </c>
    </row>
    <row r="120" spans="1:4" s="341" customFormat="1">
      <c r="A120" s="339"/>
      <c r="B120" s="340"/>
      <c r="C120" s="340"/>
      <c r="D120" s="340"/>
    </row>
    <row r="121" spans="1:4">
      <c r="A121" s="342"/>
      <c r="B121" s="343"/>
      <c r="C121" s="342"/>
      <c r="D121" s="342"/>
    </row>
    <row r="122" spans="1:4" ht="12" customHeight="1" thickBot="1">
      <c r="A122" s="519" t="s">
        <v>316</v>
      </c>
      <c r="B122" s="520"/>
      <c r="C122" s="520"/>
      <c r="D122" s="521"/>
    </row>
    <row r="123" spans="1:4">
      <c r="A123" s="309" t="str">
        <f>A5</f>
        <v>anno</v>
      </c>
      <c r="B123" s="458">
        <v>0</v>
      </c>
      <c r="C123" s="458">
        <v>0</v>
      </c>
      <c r="D123" s="458">
        <v>0</v>
      </c>
    </row>
    <row r="124" spans="1:4">
      <c r="A124" s="344" t="s">
        <v>317</v>
      </c>
      <c r="B124" s="345">
        <f>B115</f>
        <v>0</v>
      </c>
      <c r="C124" s="345">
        <f>C115</f>
        <v>0</v>
      </c>
      <c r="D124" s="345">
        <f>D115</f>
        <v>0</v>
      </c>
    </row>
    <row r="125" spans="1:4">
      <c r="A125" s="311" t="s">
        <v>318</v>
      </c>
      <c r="B125" s="460"/>
      <c r="C125" s="460"/>
      <c r="D125" s="461"/>
    </row>
    <row r="126" spans="1:4">
      <c r="A126" s="311" t="s">
        <v>319</v>
      </c>
      <c r="B126" s="335">
        <f>B124-B125</f>
        <v>0</v>
      </c>
      <c r="C126" s="335">
        <f>C124-C125</f>
        <v>0</v>
      </c>
      <c r="D126" s="335">
        <f>D124-D125</f>
        <v>0</v>
      </c>
    </row>
    <row r="127" spans="1:4" ht="12.95" customHeight="1">
      <c r="A127" s="314" t="s">
        <v>320</v>
      </c>
      <c r="B127" s="346">
        <f>SUM(B125:B126)</f>
        <v>0</v>
      </c>
      <c r="C127" s="346">
        <f>SUM(C125:C126)</f>
        <v>0</v>
      </c>
      <c r="D127" s="347">
        <f>SUM(D125:D126)</f>
        <v>0</v>
      </c>
    </row>
    <row r="128" spans="1:4">
      <c r="A128" s="318" t="s">
        <v>321</v>
      </c>
      <c r="B128" s="348">
        <f>B124-B127</f>
        <v>0</v>
      </c>
      <c r="C128" s="348">
        <f>C124-C127</f>
        <v>0</v>
      </c>
      <c r="D128" s="348">
        <f>D124-D127</f>
        <v>0</v>
      </c>
    </row>
    <row r="129" spans="1:4">
      <c r="A129" s="516" t="s">
        <v>577</v>
      </c>
      <c r="B129" s="517"/>
      <c r="C129" s="517"/>
      <c r="D129" s="518"/>
    </row>
    <row r="130" spans="1:4">
      <c r="A130" s="309" t="str">
        <f>A123</f>
        <v>anno</v>
      </c>
      <c r="B130" s="458">
        <v>0</v>
      </c>
      <c r="C130" s="458">
        <v>0</v>
      </c>
      <c r="D130" s="458">
        <v>0</v>
      </c>
    </row>
    <row r="131" spans="1:4">
      <c r="A131" s="310" t="s">
        <v>322</v>
      </c>
      <c r="B131" s="311"/>
      <c r="C131" s="326"/>
      <c r="D131" s="327"/>
    </row>
    <row r="132" spans="1:4">
      <c r="A132" s="317" t="s">
        <v>323</v>
      </c>
      <c r="B132" s="459"/>
      <c r="C132" s="459"/>
      <c r="D132" s="459"/>
    </row>
    <row r="133" spans="1:4">
      <c r="A133" s="317" t="s">
        <v>324</v>
      </c>
      <c r="B133" s="459"/>
      <c r="C133" s="459"/>
      <c r="D133" s="459"/>
    </row>
    <row r="134" spans="1:4">
      <c r="A134" s="317" t="s">
        <v>325</v>
      </c>
      <c r="B134" s="459"/>
      <c r="C134" s="459"/>
      <c r="D134" s="459"/>
    </row>
    <row r="135" spans="1:4">
      <c r="A135" s="317" t="s">
        <v>326</v>
      </c>
      <c r="B135" s="459"/>
      <c r="C135" s="459"/>
      <c r="D135" s="459"/>
    </row>
    <row r="136" spans="1:4">
      <c r="A136" s="317" t="s">
        <v>327</v>
      </c>
      <c r="B136" s="459"/>
      <c r="C136" s="459"/>
      <c r="D136" s="459"/>
    </row>
    <row r="137" spans="1:4">
      <c r="A137" s="317" t="s">
        <v>328</v>
      </c>
      <c r="B137" s="459"/>
      <c r="C137" s="459"/>
      <c r="D137" s="459"/>
    </row>
    <row r="138" spans="1:4">
      <c r="A138" s="317" t="s">
        <v>329</v>
      </c>
      <c r="B138" s="462"/>
      <c r="C138" s="462"/>
      <c r="D138" s="462"/>
    </row>
    <row r="139" spans="1:4">
      <c r="A139" s="350" t="s">
        <v>330</v>
      </c>
      <c r="B139" s="459"/>
      <c r="C139" s="459"/>
      <c r="D139" s="459"/>
    </row>
    <row r="140" spans="1:4">
      <c r="A140" s="350" t="s">
        <v>331</v>
      </c>
      <c r="B140" s="459"/>
      <c r="C140" s="459"/>
      <c r="D140" s="459"/>
    </row>
    <row r="141" spans="1:4">
      <c r="A141" s="350" t="s">
        <v>332</v>
      </c>
      <c r="B141" s="459"/>
      <c r="C141" s="459"/>
      <c r="D141" s="459"/>
    </row>
    <row r="142" spans="1:4">
      <c r="A142" s="350" t="s">
        <v>333</v>
      </c>
      <c r="B142" s="459"/>
      <c r="C142" s="459"/>
      <c r="D142" s="459"/>
    </row>
    <row r="143" spans="1:4">
      <c r="A143" s="350" t="s">
        <v>334</v>
      </c>
      <c r="B143" s="459"/>
      <c r="C143" s="459"/>
      <c r="D143" s="459"/>
    </row>
    <row r="144" spans="1:4">
      <c r="A144" s="350" t="s">
        <v>335</v>
      </c>
      <c r="B144" s="459"/>
      <c r="C144" s="459"/>
      <c r="D144" s="459"/>
    </row>
    <row r="145" spans="1:4">
      <c r="A145" s="350" t="s">
        <v>336</v>
      </c>
      <c r="B145" s="459"/>
      <c r="C145" s="459"/>
      <c r="D145" s="459"/>
    </row>
    <row r="146" spans="1:4">
      <c r="A146" s="318" t="s">
        <v>337</v>
      </c>
      <c r="B146" s="319">
        <f>B139+B140+B141+B142+B143+B144+B145</f>
        <v>0</v>
      </c>
      <c r="C146" s="319">
        <f>SUM(C139:C145)</f>
        <v>0</v>
      </c>
      <c r="D146" s="320">
        <f>D139+D140+D141+D142+D143+D144+D145</f>
        <v>0</v>
      </c>
    </row>
    <row r="147" spans="1:4">
      <c r="A147" s="317" t="s">
        <v>338</v>
      </c>
      <c r="B147" s="459"/>
      <c r="C147" s="459"/>
      <c r="D147" s="459"/>
    </row>
    <row r="148" spans="1:4">
      <c r="A148" s="317" t="s">
        <v>339</v>
      </c>
      <c r="B148" s="459"/>
      <c r="C148" s="459"/>
      <c r="D148" s="459"/>
    </row>
    <row r="149" spans="1:4">
      <c r="A149" s="314" t="s">
        <v>340</v>
      </c>
      <c r="B149" s="315">
        <f>B146+B147+B148+B132+B133+B134+B135+B136+B137</f>
        <v>0</v>
      </c>
      <c r="C149" s="315">
        <f>C132+C133+C134+C135+C136+C137+C146+C147+C148</f>
        <v>0</v>
      </c>
      <c r="D149" s="316">
        <f>D132+D133+D134+D135+D136+D137+D139+D140+D141+D142+D143+D144+D145+D147+D148</f>
        <v>0</v>
      </c>
    </row>
    <row r="150" spans="1:4">
      <c r="A150" s="310" t="s">
        <v>341</v>
      </c>
      <c r="B150" s="311"/>
      <c r="C150" s="326"/>
      <c r="D150" s="327"/>
    </row>
    <row r="151" spans="1:4">
      <c r="A151" s="311" t="s">
        <v>342</v>
      </c>
      <c r="B151" s="459"/>
      <c r="C151" s="459"/>
      <c r="D151" s="459"/>
    </row>
    <row r="152" spans="1:4">
      <c r="A152" s="311" t="s">
        <v>343</v>
      </c>
      <c r="B152" s="459"/>
      <c r="C152" s="459"/>
      <c r="D152" s="459"/>
    </row>
    <row r="153" spans="1:4" ht="11.1" customHeight="1">
      <c r="A153" s="311" t="s">
        <v>344</v>
      </c>
      <c r="B153" s="459"/>
      <c r="C153" s="459"/>
      <c r="D153" s="459"/>
    </row>
    <row r="154" spans="1:4">
      <c r="A154" s="314" t="s">
        <v>345</v>
      </c>
      <c r="B154" s="315">
        <f>SUM(B151:B153)</f>
        <v>0</v>
      </c>
      <c r="C154" s="315">
        <f>SUM(C151:C153)</f>
        <v>0</v>
      </c>
      <c r="D154" s="316">
        <f>SUM(D151:D153)</f>
        <v>0</v>
      </c>
    </row>
    <row r="155" spans="1:4" ht="6" customHeight="1">
      <c r="A155" s="328"/>
      <c r="B155" s="351"/>
      <c r="C155" s="317"/>
      <c r="D155" s="352"/>
    </row>
    <row r="156" spans="1:4" ht="11.1" customHeight="1">
      <c r="A156" s="310" t="s">
        <v>346</v>
      </c>
      <c r="B156" s="353"/>
      <c r="C156" s="353"/>
      <c r="D156" s="354"/>
    </row>
    <row r="157" spans="1:4" ht="11.1" customHeight="1">
      <c r="A157" s="310" t="s">
        <v>347</v>
      </c>
      <c r="B157" s="311"/>
      <c r="C157" s="326"/>
      <c r="D157" s="327"/>
    </row>
    <row r="158" spans="1:4" ht="11.1" customHeight="1">
      <c r="A158" s="317" t="s">
        <v>348</v>
      </c>
      <c r="B158" s="311"/>
      <c r="C158" s="326"/>
      <c r="D158" s="327"/>
    </row>
    <row r="159" spans="1:4" ht="11.1" customHeight="1">
      <c r="A159" s="321" t="s">
        <v>349</v>
      </c>
      <c r="B159" s="459"/>
      <c r="C159" s="459"/>
      <c r="D159" s="459"/>
    </row>
    <row r="160" spans="1:4" ht="11.1" customHeight="1">
      <c r="A160" s="321" t="s">
        <v>350</v>
      </c>
      <c r="B160" s="459"/>
      <c r="C160" s="459"/>
      <c r="D160" s="459"/>
    </row>
    <row r="161" spans="1:4" ht="11.1" customHeight="1">
      <c r="A161" s="318" t="s">
        <v>351</v>
      </c>
      <c r="B161" s="319">
        <f>SUM(B159:B160)</f>
        <v>0</v>
      </c>
      <c r="C161" s="319">
        <f>SUM(C159:C160)</f>
        <v>0</v>
      </c>
      <c r="D161" s="320">
        <f>SUM(D159:D160)</f>
        <v>0</v>
      </c>
    </row>
    <row r="162" spans="1:4" ht="11.1" customHeight="1">
      <c r="A162" s="317" t="s">
        <v>352</v>
      </c>
      <c r="B162" s="311"/>
      <c r="C162" s="311"/>
      <c r="D162" s="312"/>
    </row>
    <row r="163" spans="1:4" ht="11.1" customHeight="1">
      <c r="A163" s="321" t="s">
        <v>349</v>
      </c>
      <c r="B163" s="459"/>
      <c r="C163" s="459"/>
      <c r="D163" s="459"/>
    </row>
    <row r="164" spans="1:4" ht="11.1" customHeight="1">
      <c r="A164" s="321" t="s">
        <v>350</v>
      </c>
      <c r="B164" s="459"/>
      <c r="C164" s="459"/>
      <c r="D164" s="459"/>
    </row>
    <row r="165" spans="1:4" ht="11.1" customHeight="1">
      <c r="A165" s="318" t="s">
        <v>353</v>
      </c>
      <c r="B165" s="319">
        <f>SUM(B163:B164)</f>
        <v>0</v>
      </c>
      <c r="C165" s="319">
        <f>SUM(C163:C164)</f>
        <v>0</v>
      </c>
      <c r="D165" s="320">
        <f>SUM(D163:D164)</f>
        <v>0</v>
      </c>
    </row>
    <row r="166" spans="1:4" ht="11.1" customHeight="1">
      <c r="A166" s="317" t="s">
        <v>354</v>
      </c>
      <c r="B166" s="311"/>
      <c r="C166" s="311"/>
      <c r="D166" s="312"/>
    </row>
    <row r="167" spans="1:4" ht="11.1" customHeight="1">
      <c r="A167" s="321" t="s">
        <v>349</v>
      </c>
      <c r="B167" s="459"/>
      <c r="C167" s="459"/>
      <c r="D167" s="459"/>
    </row>
    <row r="168" spans="1:4" ht="11.1" customHeight="1">
      <c r="A168" s="321" t="s">
        <v>350</v>
      </c>
      <c r="B168" s="459"/>
      <c r="C168" s="459"/>
      <c r="D168" s="459"/>
    </row>
    <row r="169" spans="1:4" ht="11.1" customHeight="1">
      <c r="A169" s="318" t="s">
        <v>355</v>
      </c>
      <c r="B169" s="329">
        <f>SUM(B167:B168)</f>
        <v>0</v>
      </c>
      <c r="C169" s="329">
        <f>SUM(C167:C168)</f>
        <v>0</v>
      </c>
      <c r="D169" s="330">
        <f>SUM(D167:D168)</f>
        <v>0</v>
      </c>
    </row>
    <row r="170" spans="1:4" ht="11.1" customHeight="1">
      <c r="A170" s="317" t="s">
        <v>356</v>
      </c>
      <c r="B170" s="311"/>
      <c r="C170" s="311"/>
      <c r="D170" s="312"/>
    </row>
    <row r="171" spans="1:4" ht="11.1" customHeight="1">
      <c r="A171" s="321" t="s">
        <v>349</v>
      </c>
      <c r="B171" s="459"/>
      <c r="C171" s="459"/>
      <c r="D171" s="459"/>
    </row>
    <row r="172" spans="1:4" ht="11.1" customHeight="1">
      <c r="A172" s="321" t="s">
        <v>350</v>
      </c>
      <c r="B172" s="459"/>
      <c r="C172" s="459"/>
      <c r="D172" s="459"/>
    </row>
    <row r="173" spans="1:4" ht="11.1" customHeight="1">
      <c r="A173" s="318" t="s">
        <v>357</v>
      </c>
      <c r="B173" s="329">
        <f>SUM(B171:B172)</f>
        <v>0</v>
      </c>
      <c r="C173" s="329">
        <f>SUM(C171:C172)</f>
        <v>0</v>
      </c>
      <c r="D173" s="330">
        <f>SUM(D171:D172)</f>
        <v>0</v>
      </c>
    </row>
    <row r="174" spans="1:4" ht="11.1" customHeight="1">
      <c r="A174" s="317" t="s">
        <v>358</v>
      </c>
      <c r="B174" s="311"/>
      <c r="C174" s="311"/>
      <c r="D174" s="312"/>
    </row>
    <row r="175" spans="1:4" ht="11.1" customHeight="1">
      <c r="A175" s="321" t="s">
        <v>349</v>
      </c>
      <c r="B175" s="459"/>
      <c r="C175" s="459"/>
      <c r="D175" s="459"/>
    </row>
    <row r="176" spans="1:4" ht="11.1" customHeight="1">
      <c r="A176" s="321" t="s">
        <v>350</v>
      </c>
      <c r="B176" s="459"/>
      <c r="C176" s="459"/>
      <c r="D176" s="459"/>
    </row>
    <row r="177" spans="1:4" ht="11.1" customHeight="1">
      <c r="A177" s="318" t="s">
        <v>359</v>
      </c>
      <c r="B177" s="329">
        <f>SUM(B175:B176)</f>
        <v>0</v>
      </c>
      <c r="C177" s="329">
        <f>SUM(C175:C176)</f>
        <v>0</v>
      </c>
      <c r="D177" s="330">
        <f>SUM(D175:D176)</f>
        <v>0</v>
      </c>
    </row>
    <row r="178" spans="1:4" ht="11.1" customHeight="1">
      <c r="A178" s="317" t="s">
        <v>360</v>
      </c>
      <c r="B178" s="311"/>
      <c r="C178" s="311"/>
      <c r="D178" s="312"/>
    </row>
    <row r="179" spans="1:4" ht="11.1" customHeight="1">
      <c r="A179" s="321" t="s">
        <v>349</v>
      </c>
      <c r="B179" s="459"/>
      <c r="C179" s="459"/>
      <c r="D179" s="459"/>
    </row>
    <row r="180" spans="1:4" ht="11.1" customHeight="1">
      <c r="A180" s="321" t="s">
        <v>350</v>
      </c>
      <c r="B180" s="459"/>
      <c r="C180" s="459"/>
      <c r="D180" s="459"/>
    </row>
    <row r="181" spans="1:4">
      <c r="A181" s="318" t="s">
        <v>361</v>
      </c>
      <c r="B181" s="329">
        <f>SUM(B179:B180)</f>
        <v>0</v>
      </c>
      <c r="C181" s="329">
        <f>SUM(C179:C180)</f>
        <v>0</v>
      </c>
      <c r="D181" s="330">
        <f>SUM(D179:D180)</f>
        <v>0</v>
      </c>
    </row>
    <row r="182" spans="1:4">
      <c r="A182" s="342"/>
      <c r="B182" s="343"/>
      <c r="C182" s="342"/>
      <c r="D182" s="342"/>
    </row>
    <row r="183" spans="1:4">
      <c r="A183" s="324"/>
      <c r="B183" s="324"/>
      <c r="C183" s="323"/>
      <c r="D183" s="325"/>
    </row>
    <row r="184" spans="1:4" ht="12" customHeight="1">
      <c r="A184" s="309" t="str">
        <f>A123</f>
        <v>anno</v>
      </c>
      <c r="B184" s="458">
        <v>0</v>
      </c>
      <c r="C184" s="458">
        <v>0</v>
      </c>
      <c r="D184" s="458">
        <v>0</v>
      </c>
    </row>
    <row r="185" spans="1:4">
      <c r="A185" s="355" t="s">
        <v>362</v>
      </c>
      <c r="B185" s="311"/>
      <c r="C185" s="326"/>
      <c r="D185" s="327"/>
    </row>
    <row r="186" spans="1:4">
      <c r="A186" s="321" t="s">
        <v>363</v>
      </c>
      <c r="B186" s="459"/>
      <c r="C186" s="459"/>
      <c r="D186" s="459"/>
    </row>
    <row r="187" spans="1:4">
      <c r="A187" s="321" t="s">
        <v>364</v>
      </c>
      <c r="B187" s="459"/>
      <c r="C187" s="459"/>
      <c r="D187" s="459"/>
    </row>
    <row r="188" spans="1:4">
      <c r="A188" s="318" t="s">
        <v>365</v>
      </c>
      <c r="B188" s="329">
        <f>SUM(B186:B187)</f>
        <v>0</v>
      </c>
      <c r="C188" s="329">
        <f>SUM(C186:C187)</f>
        <v>0</v>
      </c>
      <c r="D188" s="330">
        <f>SUM(D186:D187)</f>
        <v>0</v>
      </c>
    </row>
    <row r="189" spans="1:4">
      <c r="A189" s="317" t="s">
        <v>366</v>
      </c>
      <c r="B189" s="311"/>
      <c r="C189" s="311"/>
      <c r="D189" s="312"/>
    </row>
    <row r="190" spans="1:4">
      <c r="A190" s="321" t="s">
        <v>363</v>
      </c>
      <c r="B190" s="459"/>
      <c r="C190" s="459"/>
      <c r="D190" s="459"/>
    </row>
    <row r="191" spans="1:4">
      <c r="A191" s="321" t="s">
        <v>364</v>
      </c>
      <c r="B191" s="459"/>
      <c r="C191" s="459"/>
      <c r="D191" s="459"/>
    </row>
    <row r="192" spans="1:4">
      <c r="A192" s="318" t="s">
        <v>367</v>
      </c>
      <c r="B192" s="329">
        <f>SUM(B190:B191)</f>
        <v>0</v>
      </c>
      <c r="C192" s="329">
        <f>SUM(C190:C191)</f>
        <v>0</v>
      </c>
      <c r="D192" s="330">
        <f>SUM(D190:D191)</f>
        <v>0</v>
      </c>
    </row>
    <row r="193" spans="1:4">
      <c r="A193" s="317" t="s">
        <v>368</v>
      </c>
      <c r="B193" s="311"/>
      <c r="C193" s="311"/>
      <c r="D193" s="312"/>
    </row>
    <row r="194" spans="1:4">
      <c r="A194" s="321" t="s">
        <v>363</v>
      </c>
      <c r="B194" s="459"/>
      <c r="C194" s="459"/>
      <c r="D194" s="459"/>
    </row>
    <row r="195" spans="1:4">
      <c r="A195" s="321" t="s">
        <v>364</v>
      </c>
      <c r="B195" s="459"/>
      <c r="C195" s="459"/>
      <c r="D195" s="459"/>
    </row>
    <row r="196" spans="1:4">
      <c r="A196" s="318" t="s">
        <v>369</v>
      </c>
      <c r="B196" s="329">
        <f>SUM(B194:B195)</f>
        <v>0</v>
      </c>
      <c r="C196" s="329">
        <f>SUM(C194:C195)</f>
        <v>0</v>
      </c>
      <c r="D196" s="330">
        <f>SUM(D194:D195)</f>
        <v>0</v>
      </c>
    </row>
    <row r="197" spans="1:4">
      <c r="A197" s="317" t="s">
        <v>370</v>
      </c>
      <c r="B197" s="311"/>
      <c r="C197" s="311"/>
      <c r="D197" s="312"/>
    </row>
    <row r="198" spans="1:4">
      <c r="A198" s="356" t="s">
        <v>363</v>
      </c>
      <c r="B198" s="459"/>
      <c r="C198" s="459"/>
      <c r="D198" s="459"/>
    </row>
    <row r="199" spans="1:4">
      <c r="A199" s="356" t="s">
        <v>364</v>
      </c>
      <c r="B199" s="459"/>
      <c r="C199" s="459"/>
      <c r="D199" s="459"/>
    </row>
    <row r="200" spans="1:4">
      <c r="A200" s="318" t="s">
        <v>371</v>
      </c>
      <c r="B200" s="329">
        <f>SUM(B198:B199)</f>
        <v>0</v>
      </c>
      <c r="C200" s="329">
        <f>SUM(C198:C199)</f>
        <v>0</v>
      </c>
      <c r="D200" s="330">
        <f>SUM(D198:D199)</f>
        <v>0</v>
      </c>
    </row>
    <row r="201" spans="1:4">
      <c r="A201" s="317" t="s">
        <v>372</v>
      </c>
      <c r="B201" s="311"/>
      <c r="C201" s="311"/>
      <c r="D201" s="312"/>
    </row>
    <row r="202" spans="1:4">
      <c r="A202" s="321" t="s">
        <v>363</v>
      </c>
      <c r="B202" s="459"/>
      <c r="C202" s="459"/>
      <c r="D202" s="459"/>
    </row>
    <row r="203" spans="1:4">
      <c r="A203" s="321" t="s">
        <v>364</v>
      </c>
      <c r="B203" s="459"/>
      <c r="C203" s="459"/>
      <c r="D203" s="459"/>
    </row>
    <row r="204" spans="1:4">
      <c r="A204" s="318" t="s">
        <v>373</v>
      </c>
      <c r="B204" s="329">
        <f>SUM(B202:B203)</f>
        <v>0</v>
      </c>
      <c r="C204" s="329">
        <f>SUM(C202:C203)</f>
        <v>0</v>
      </c>
      <c r="D204" s="330">
        <f>SUM(D202:D203)</f>
        <v>0</v>
      </c>
    </row>
    <row r="205" spans="1:4">
      <c r="A205" s="317" t="s">
        <v>374</v>
      </c>
      <c r="B205" s="311"/>
      <c r="C205" s="311"/>
      <c r="D205" s="312"/>
    </row>
    <row r="206" spans="1:4">
      <c r="A206" s="321" t="s">
        <v>363</v>
      </c>
      <c r="B206" s="459"/>
      <c r="C206" s="459"/>
      <c r="D206" s="459"/>
    </row>
    <row r="207" spans="1:4">
      <c r="A207" s="321" t="s">
        <v>364</v>
      </c>
      <c r="B207" s="459"/>
      <c r="C207" s="459"/>
      <c r="D207" s="459"/>
    </row>
    <row r="208" spans="1:4">
      <c r="A208" s="318" t="s">
        <v>375</v>
      </c>
      <c r="B208" s="329">
        <f>SUM(B206:B207)</f>
        <v>0</v>
      </c>
      <c r="C208" s="329">
        <f>SUM(C206:C207)</f>
        <v>0</v>
      </c>
      <c r="D208" s="330">
        <f>SUM(D206:D207)</f>
        <v>0</v>
      </c>
    </row>
    <row r="209" spans="1:4">
      <c r="A209" s="317" t="s">
        <v>376</v>
      </c>
      <c r="B209" s="311"/>
      <c r="C209" s="311"/>
      <c r="D209" s="312"/>
    </row>
    <row r="210" spans="1:4">
      <c r="A210" s="321" t="s">
        <v>363</v>
      </c>
      <c r="B210" s="459"/>
      <c r="C210" s="459"/>
      <c r="D210" s="459"/>
    </row>
    <row r="211" spans="1:4">
      <c r="A211" s="321" t="s">
        <v>364</v>
      </c>
      <c r="B211" s="459"/>
      <c r="C211" s="459"/>
      <c r="D211" s="459"/>
    </row>
    <row r="212" spans="1:4">
      <c r="A212" s="318" t="s">
        <v>377</v>
      </c>
      <c r="B212" s="329">
        <f>SUM(B210:B211)</f>
        <v>0</v>
      </c>
      <c r="C212" s="329">
        <f>SUM(C210:C211)</f>
        <v>0</v>
      </c>
      <c r="D212" s="330">
        <f>SUM(D210:D211)</f>
        <v>0</v>
      </c>
    </row>
    <row r="213" spans="1:4">
      <c r="A213" s="317" t="s">
        <v>378</v>
      </c>
      <c r="B213" s="311"/>
      <c r="C213" s="311"/>
      <c r="D213" s="312"/>
    </row>
    <row r="214" spans="1:4" ht="12" customHeight="1">
      <c r="A214" s="321" t="s">
        <v>363</v>
      </c>
      <c r="B214" s="459"/>
      <c r="C214" s="459"/>
      <c r="D214" s="459"/>
    </row>
    <row r="215" spans="1:4">
      <c r="A215" s="321" t="s">
        <v>364</v>
      </c>
      <c r="B215" s="459"/>
      <c r="C215" s="459"/>
      <c r="D215" s="459"/>
    </row>
    <row r="216" spans="1:4">
      <c r="A216" s="318" t="s">
        <v>379</v>
      </c>
      <c r="B216" s="329">
        <f>SUM(B214:B215)</f>
        <v>0</v>
      </c>
      <c r="C216" s="329">
        <f>SUM(C214:C215)</f>
        <v>0</v>
      </c>
      <c r="D216" s="330">
        <f>SUM(D214:D215)</f>
        <v>0</v>
      </c>
    </row>
    <row r="217" spans="1:4">
      <c r="A217" s="357"/>
      <c r="B217" s="358"/>
      <c r="C217" s="358"/>
      <c r="D217" s="359"/>
    </row>
    <row r="218" spans="1:4">
      <c r="A218" s="314" t="s">
        <v>380</v>
      </c>
      <c r="B218" s="315">
        <f>B161+B165+B169+B173+B177+B181+B188+B192+B196+B200+B204+B208+B212+B216</f>
        <v>0</v>
      </c>
      <c r="C218" s="315">
        <f>C216+C212+C208+C204+C200+C196+C192+C188+C181+C177+C173+C169+C165+C161</f>
        <v>0</v>
      </c>
      <c r="D218" s="316">
        <f>D161+D165+D169+D173+D177+D181+D188+D192+D196+D200+D204+D208+D212+D216</f>
        <v>0</v>
      </c>
    </row>
    <row r="219" spans="1:4">
      <c r="A219" s="310" t="s">
        <v>381</v>
      </c>
      <c r="B219" s="311"/>
      <c r="C219" s="311"/>
      <c r="D219" s="312"/>
    </row>
    <row r="220" spans="1:4">
      <c r="A220" s="311" t="s">
        <v>382</v>
      </c>
      <c r="B220" s="313"/>
      <c r="C220" s="313"/>
      <c r="D220" s="313"/>
    </row>
    <row r="221" spans="1:4">
      <c r="A221" s="326"/>
      <c r="B221" s="335"/>
      <c r="C221" s="335"/>
      <c r="D221" s="336"/>
    </row>
    <row r="222" spans="1:4">
      <c r="A222" s="311" t="s">
        <v>383</v>
      </c>
      <c r="B222" s="313"/>
      <c r="C222" s="313"/>
      <c r="D222" s="313"/>
    </row>
    <row r="223" spans="1:4">
      <c r="A223" s="314" t="s">
        <v>384</v>
      </c>
      <c r="B223" s="315">
        <f>SUM(B220:B222)</f>
        <v>0</v>
      </c>
      <c r="C223" s="315">
        <f>SUM(C220:C222)</f>
        <v>0</v>
      </c>
      <c r="D223" s="316">
        <f>SUM(D220:D222)</f>
        <v>0</v>
      </c>
    </row>
    <row r="224" spans="1:4">
      <c r="A224" s="360"/>
      <c r="B224" s="361"/>
      <c r="C224" s="362"/>
      <c r="D224" s="363"/>
    </row>
    <row r="225" spans="1:4">
      <c r="A225" s="364" t="s">
        <v>385</v>
      </c>
      <c r="B225" s="365">
        <f>B223+B218+B156+B154+B149</f>
        <v>0</v>
      </c>
      <c r="C225" s="365">
        <f>C223+C218+C156+C154+C149</f>
        <v>0</v>
      </c>
      <c r="D225" s="366">
        <f>D223+D218+D156+D154+D149</f>
        <v>0</v>
      </c>
    </row>
    <row r="226" spans="1:4">
      <c r="A226" s="367"/>
      <c r="B226" s="343"/>
      <c r="C226" s="342"/>
      <c r="D226" s="327"/>
    </row>
    <row r="227" spans="1:4" ht="12" thickBot="1">
      <c r="A227" s="367"/>
      <c r="B227" s="343"/>
      <c r="C227" s="342"/>
      <c r="D227" s="327"/>
    </row>
    <row r="228" spans="1:4" ht="12" thickBot="1">
      <c r="A228" s="501" t="s">
        <v>386</v>
      </c>
      <c r="B228" s="502"/>
      <c r="C228" s="502"/>
      <c r="D228" s="503"/>
    </row>
    <row r="229" spans="1:4">
      <c r="A229" s="364" t="s">
        <v>387</v>
      </c>
      <c r="B229" s="365">
        <f>B220</f>
        <v>0</v>
      </c>
      <c r="C229" s="365">
        <f>C220</f>
        <v>0</v>
      </c>
      <c r="D229" s="365">
        <f>D220</f>
        <v>0</v>
      </c>
    </row>
    <row r="230" spans="1:4">
      <c r="A230" s="368" t="s">
        <v>388</v>
      </c>
      <c r="B230" s="313"/>
      <c r="C230" s="313"/>
      <c r="D230" s="313"/>
    </row>
    <row r="231" spans="1:4">
      <c r="A231" s="368" t="s">
        <v>319</v>
      </c>
      <c r="B231" s="369">
        <f>IF(B230&lt;B229,B229-B230,0)</f>
        <v>0</v>
      </c>
      <c r="C231" s="369">
        <f>IF(C230&lt;C229,C229-C230,0)</f>
        <v>0</v>
      </c>
      <c r="D231" s="369">
        <f>IF(D230&lt;D229,D229-D230,0)</f>
        <v>0</v>
      </c>
    </row>
    <row r="232" spans="1:4">
      <c r="A232" s="310" t="s">
        <v>321</v>
      </c>
      <c r="B232" s="370">
        <f>B229-B230-B231</f>
        <v>0</v>
      </c>
      <c r="C232" s="370">
        <f>C229-C230-C231</f>
        <v>0</v>
      </c>
      <c r="D232" s="370">
        <f>D229-D230-D231</f>
        <v>0</v>
      </c>
    </row>
    <row r="233" spans="1:4">
      <c r="A233" s="367"/>
      <c r="B233" s="343"/>
      <c r="C233" s="342"/>
      <c r="D233" s="327"/>
    </row>
    <row r="234" spans="1:4">
      <c r="A234" s="504" t="s">
        <v>389</v>
      </c>
      <c r="B234" s="505"/>
      <c r="C234" s="505"/>
      <c r="D234" s="506"/>
    </row>
    <row r="235" spans="1:4">
      <c r="A235" s="309" t="str">
        <f>A184</f>
        <v>anno</v>
      </c>
      <c r="B235" s="458">
        <v>0</v>
      </c>
      <c r="C235" s="458">
        <v>0</v>
      </c>
      <c r="D235" s="458">
        <v>0</v>
      </c>
    </row>
    <row r="236" spans="1:4">
      <c r="A236" s="368" t="s">
        <v>390</v>
      </c>
      <c r="B236" s="371">
        <f>B119</f>
        <v>0</v>
      </c>
      <c r="C236" s="371">
        <f>C119</f>
        <v>0</v>
      </c>
      <c r="D236" s="371">
        <f>D119</f>
        <v>0</v>
      </c>
    </row>
    <row r="237" spans="1:4">
      <c r="A237" s="368" t="s">
        <v>391</v>
      </c>
      <c r="B237" s="371">
        <f>B225</f>
        <v>0</v>
      </c>
      <c r="C237" s="371">
        <f>C225</f>
        <v>0</v>
      </c>
      <c r="D237" s="371">
        <f>D225</f>
        <v>0</v>
      </c>
    </row>
    <row r="238" spans="1:4">
      <c r="A238" s="310" t="s">
        <v>321</v>
      </c>
      <c r="B238" s="337">
        <f>B236-B237</f>
        <v>0</v>
      </c>
      <c r="C238" s="337">
        <f>C236-C237</f>
        <v>0</v>
      </c>
      <c r="D238" s="337">
        <f>D236-D237</f>
        <v>0</v>
      </c>
    </row>
    <row r="239" spans="1:4" ht="12" thickBot="1">
      <c r="A239" s="323"/>
      <c r="B239" s="324"/>
      <c r="C239" s="323"/>
      <c r="D239" s="323"/>
    </row>
    <row r="240" spans="1:4" ht="12" thickBot="1">
      <c r="A240" s="323"/>
      <c r="B240" s="372" t="str">
        <f>IF(B236=B237,"OK","SBILANCIO")</f>
        <v>OK</v>
      </c>
      <c r="C240" s="373" t="str">
        <f>IF(C236=C237,"OK","SBILANCIO")</f>
        <v>OK</v>
      </c>
      <c r="D240" s="374" t="str">
        <f>IF(D236=D237,"OK","SBILANCIO")</f>
        <v>OK</v>
      </c>
    </row>
    <row r="241" spans="1:4" ht="12" customHeight="1">
      <c r="A241" s="375"/>
      <c r="B241" s="375"/>
      <c r="C241" s="375"/>
      <c r="D241" s="375"/>
    </row>
    <row r="242" spans="1:4" ht="12">
      <c r="A242" s="375"/>
      <c r="B242" s="375"/>
      <c r="C242" s="375"/>
      <c r="D242" s="375"/>
    </row>
    <row r="243" spans="1:4" ht="12" customHeight="1">
      <c r="A243" s="507" t="s">
        <v>392</v>
      </c>
      <c r="B243" s="508"/>
      <c r="C243" s="508"/>
      <c r="D243" s="509"/>
    </row>
    <row r="244" spans="1:4">
      <c r="A244" s="376" t="s">
        <v>393</v>
      </c>
      <c r="B244" s="458">
        <v>0</v>
      </c>
      <c r="C244" s="458">
        <v>0</v>
      </c>
      <c r="D244" s="458">
        <v>0</v>
      </c>
    </row>
    <row r="245" spans="1:4">
      <c r="A245" s="377" t="s">
        <v>394</v>
      </c>
      <c r="B245" s="459"/>
      <c r="C245" s="459"/>
      <c r="D245" s="459"/>
    </row>
    <row r="246" spans="1:4">
      <c r="A246" s="377" t="s">
        <v>395</v>
      </c>
      <c r="B246" s="378"/>
      <c r="C246" s="379"/>
      <c r="D246" s="380"/>
    </row>
    <row r="247" spans="1:4">
      <c r="A247" s="377" t="s">
        <v>396</v>
      </c>
      <c r="B247" s="459"/>
      <c r="C247" s="459"/>
      <c r="D247" s="459"/>
    </row>
    <row r="248" spans="1:4">
      <c r="A248" s="377" t="s">
        <v>397</v>
      </c>
      <c r="B248" s="459"/>
      <c r="C248" s="459"/>
      <c r="D248" s="459"/>
    </row>
    <row r="249" spans="1:4" ht="12" customHeight="1">
      <c r="A249" s="377" t="s">
        <v>398</v>
      </c>
      <c r="B249" s="459"/>
      <c r="C249" s="459"/>
      <c r="D249" s="459"/>
    </row>
    <row r="250" spans="1:4" ht="11.1" customHeight="1">
      <c r="A250" s="381" t="s">
        <v>399</v>
      </c>
      <c r="B250" s="379"/>
      <c r="C250" s="379"/>
      <c r="D250" s="379"/>
    </row>
    <row r="251" spans="1:4">
      <c r="A251" s="382" t="s">
        <v>400</v>
      </c>
      <c r="B251" s="459"/>
      <c r="C251" s="459"/>
      <c r="D251" s="459"/>
    </row>
    <row r="252" spans="1:4" ht="11.1" customHeight="1">
      <c r="A252" s="383"/>
      <c r="B252" s="459"/>
      <c r="C252" s="459"/>
      <c r="D252" s="459"/>
    </row>
    <row r="253" spans="1:4">
      <c r="A253" s="384" t="s">
        <v>401</v>
      </c>
      <c r="B253" s="459"/>
      <c r="C253" s="459"/>
      <c r="D253" s="459"/>
    </row>
    <row r="254" spans="1:4" ht="12" customHeight="1">
      <c r="A254" s="385" t="s">
        <v>402</v>
      </c>
      <c r="B254" s="386">
        <f>SUM(B251:B253)</f>
        <v>0</v>
      </c>
      <c r="C254" s="386">
        <f>SUM(C251:C253)</f>
        <v>0</v>
      </c>
      <c r="D254" s="386">
        <f>SUM(D251:D253)</f>
        <v>0</v>
      </c>
    </row>
    <row r="255" spans="1:4">
      <c r="A255" s="367"/>
      <c r="B255" s="387"/>
      <c r="C255" s="388"/>
      <c r="D255" s="388"/>
    </row>
    <row r="256" spans="1:4">
      <c r="A256" s="389" t="s">
        <v>403</v>
      </c>
      <c r="B256" s="315">
        <f>B245+B246+B247+B248+B249+B254</f>
        <v>0</v>
      </c>
      <c r="C256" s="315">
        <f>C245+C247+C248+C249+C251+C252+C253</f>
        <v>0</v>
      </c>
      <c r="D256" s="315">
        <f>D245+D247+D248+D249+D254</f>
        <v>0</v>
      </c>
    </row>
    <row r="257" spans="1:4">
      <c r="A257" s="376" t="s">
        <v>404</v>
      </c>
      <c r="B257" s="390"/>
      <c r="C257" s="390"/>
      <c r="D257" s="391"/>
    </row>
    <row r="258" spans="1:4">
      <c r="A258" s="381" t="s">
        <v>405</v>
      </c>
      <c r="B258" s="459"/>
      <c r="C258" s="459"/>
      <c r="D258" s="459"/>
    </row>
    <row r="259" spans="1:4">
      <c r="A259" s="381" t="s">
        <v>406</v>
      </c>
      <c r="B259" s="459"/>
      <c r="C259" s="459"/>
      <c r="D259" s="459"/>
    </row>
    <row r="260" spans="1:4">
      <c r="A260" s="381" t="s">
        <v>407</v>
      </c>
      <c r="B260" s="459"/>
      <c r="C260" s="459"/>
      <c r="D260" s="459"/>
    </row>
    <row r="261" spans="1:4">
      <c r="A261" s="381" t="s">
        <v>408</v>
      </c>
      <c r="B261" s="379"/>
      <c r="C261" s="379"/>
      <c r="D261" s="379"/>
    </row>
    <row r="262" spans="1:4">
      <c r="A262" s="392" t="s">
        <v>409</v>
      </c>
      <c r="B262" s="459"/>
      <c r="C262" s="459"/>
      <c r="D262" s="459"/>
    </row>
    <row r="263" spans="1:4">
      <c r="A263" s="392" t="s">
        <v>410</v>
      </c>
      <c r="B263" s="459"/>
      <c r="C263" s="459"/>
      <c r="D263" s="459"/>
    </row>
    <row r="264" spans="1:4">
      <c r="A264" s="392" t="s">
        <v>411</v>
      </c>
      <c r="B264" s="459"/>
      <c r="C264" s="459"/>
      <c r="D264" s="459"/>
    </row>
    <row r="265" spans="1:4">
      <c r="A265" s="392" t="s">
        <v>412</v>
      </c>
      <c r="B265" s="459"/>
      <c r="C265" s="459"/>
      <c r="D265" s="459"/>
    </row>
    <row r="266" spans="1:4">
      <c r="A266" s="392" t="s">
        <v>413</v>
      </c>
      <c r="B266" s="459"/>
      <c r="C266" s="459"/>
      <c r="D266" s="459"/>
    </row>
    <row r="267" spans="1:4">
      <c r="A267" s="393" t="s">
        <v>414</v>
      </c>
      <c r="B267" s="319">
        <f>SUM(B262:B266)</f>
        <v>0</v>
      </c>
      <c r="C267" s="319">
        <f>SUM(C262:C266)</f>
        <v>0</v>
      </c>
      <c r="D267" s="319">
        <f>SUM(D262:D266)</f>
        <v>0</v>
      </c>
    </row>
    <row r="268" spans="1:4">
      <c r="A268" s="381" t="s">
        <v>415</v>
      </c>
      <c r="B268" s="379"/>
      <c r="C268" s="379"/>
      <c r="D268" s="379"/>
    </row>
    <row r="269" spans="1:4">
      <c r="A269" s="392" t="s">
        <v>416</v>
      </c>
      <c r="B269" s="459"/>
      <c r="C269" s="459"/>
      <c r="D269" s="459"/>
    </row>
    <row r="270" spans="1:4">
      <c r="A270" s="392" t="s">
        <v>417</v>
      </c>
      <c r="B270" s="459"/>
      <c r="C270" s="459"/>
      <c r="D270" s="459"/>
    </row>
    <row r="271" spans="1:4">
      <c r="A271" s="392" t="s">
        <v>418</v>
      </c>
      <c r="B271" s="459"/>
      <c r="C271" s="459"/>
      <c r="D271" s="459"/>
    </row>
    <row r="272" spans="1:4">
      <c r="A272" s="392" t="s">
        <v>419</v>
      </c>
      <c r="B272" s="459"/>
      <c r="C272" s="459"/>
      <c r="D272" s="459"/>
    </row>
    <row r="273" spans="1:4">
      <c r="A273" s="393" t="s">
        <v>420</v>
      </c>
      <c r="B273" s="319">
        <f>SUM(B269:B272)</f>
        <v>0</v>
      </c>
      <c r="C273" s="319">
        <f>SUM(C269:C272)</f>
        <v>0</v>
      </c>
      <c r="D273" s="319">
        <f>SUM(D269:D272)</f>
        <v>0</v>
      </c>
    </row>
    <row r="274" spans="1:4">
      <c r="A274" s="381" t="s">
        <v>421</v>
      </c>
      <c r="B274" s="379"/>
      <c r="C274" s="379"/>
      <c r="D274" s="379"/>
    </row>
    <row r="275" spans="1:4">
      <c r="A275" s="381" t="s">
        <v>422</v>
      </c>
      <c r="B275" s="459"/>
      <c r="C275" s="459"/>
      <c r="D275" s="459"/>
    </row>
    <row r="276" spans="1:4">
      <c r="A276" s="381" t="s">
        <v>423</v>
      </c>
      <c r="B276" s="459"/>
      <c r="C276" s="459"/>
      <c r="D276" s="459"/>
    </row>
    <row r="277" spans="1:4" ht="11.1" customHeight="1">
      <c r="A277" s="381" t="s">
        <v>424</v>
      </c>
      <c r="B277" s="459"/>
      <c r="C277" s="459"/>
      <c r="D277" s="459"/>
    </row>
    <row r="278" spans="1:4">
      <c r="A278" s="381" t="s">
        <v>425</v>
      </c>
      <c r="B278" s="459"/>
      <c r="C278" s="459"/>
      <c r="D278" s="459"/>
    </row>
    <row r="279" spans="1:4">
      <c r="A279" s="385" t="s">
        <v>426</v>
      </c>
      <c r="B279" s="386">
        <f>B258+B259+B260+B267+B273+B275+B276+B277+B278</f>
        <v>0</v>
      </c>
      <c r="C279" s="386">
        <f>C258+C259+C260+C267+C273+C275+C276+C277+C278</f>
        <v>0</v>
      </c>
      <c r="D279" s="386">
        <f>D258+D259+D260+D267+D273+D275+D276+D277+D278</f>
        <v>0</v>
      </c>
    </row>
    <row r="280" spans="1:4">
      <c r="A280" s="367"/>
      <c r="B280" s="394"/>
      <c r="C280" s="311"/>
      <c r="D280" s="311"/>
    </row>
    <row r="281" spans="1:4">
      <c r="A281" s="385" t="s">
        <v>427</v>
      </c>
      <c r="B281" s="386">
        <f>B256-B279</f>
        <v>0</v>
      </c>
      <c r="C281" s="386">
        <f>C256-C279</f>
        <v>0</v>
      </c>
      <c r="D281" s="386">
        <f>D256-D279</f>
        <v>0</v>
      </c>
    </row>
    <row r="282" spans="1:4">
      <c r="A282" s="310" t="s">
        <v>428</v>
      </c>
      <c r="B282" s="387"/>
      <c r="C282" s="388"/>
      <c r="D282" s="388"/>
    </row>
    <row r="283" spans="1:4">
      <c r="A283" s="381" t="s">
        <v>429</v>
      </c>
      <c r="B283" s="387"/>
      <c r="C283" s="388"/>
      <c r="D283" s="388"/>
    </row>
    <row r="284" spans="1:4">
      <c r="A284" s="392" t="s">
        <v>430</v>
      </c>
      <c r="B284" s="459"/>
      <c r="C284" s="459"/>
      <c r="D284" s="459"/>
    </row>
    <row r="285" spans="1:4">
      <c r="A285" s="392" t="s">
        <v>431</v>
      </c>
      <c r="B285" s="459"/>
      <c r="C285" s="459"/>
      <c r="D285" s="459"/>
    </row>
    <row r="286" spans="1:4">
      <c r="A286" s="392" t="s">
        <v>432</v>
      </c>
      <c r="B286" s="459"/>
      <c r="C286" s="459"/>
      <c r="D286" s="459"/>
    </row>
    <row r="287" spans="1:4">
      <c r="A287" s="385" t="s">
        <v>433</v>
      </c>
      <c r="B287" s="386">
        <f>SUM(B284:B286)</f>
        <v>0</v>
      </c>
      <c r="C287" s="386">
        <f>SUM(C284:C286)</f>
        <v>0</v>
      </c>
      <c r="D287" s="386">
        <f>SUM(D284:D286)</f>
        <v>0</v>
      </c>
    </row>
    <row r="288" spans="1:4">
      <c r="A288" s="381" t="s">
        <v>434</v>
      </c>
      <c r="B288" s="387"/>
      <c r="C288" s="387"/>
      <c r="D288" s="387"/>
    </row>
    <row r="289" spans="1:4">
      <c r="A289" s="381" t="s">
        <v>435</v>
      </c>
      <c r="B289" s="379"/>
      <c r="C289" s="379"/>
      <c r="D289" s="379"/>
    </row>
    <row r="290" spans="1:4">
      <c r="A290" s="392" t="s">
        <v>436</v>
      </c>
      <c r="B290" s="459"/>
      <c r="C290" s="459"/>
      <c r="D290" s="459"/>
    </row>
    <row r="291" spans="1:4">
      <c r="A291" s="395" t="s">
        <v>437</v>
      </c>
      <c r="B291" s="459"/>
      <c r="C291" s="459"/>
      <c r="D291" s="459"/>
    </row>
    <row r="292" spans="1:4">
      <c r="A292" s="392" t="s">
        <v>438</v>
      </c>
      <c r="B292" s="459"/>
      <c r="C292" s="459"/>
      <c r="D292" s="459"/>
    </row>
    <row r="293" spans="1:4">
      <c r="A293" s="392" t="s">
        <v>439</v>
      </c>
      <c r="B293" s="459"/>
      <c r="C293" s="459"/>
      <c r="D293" s="459"/>
    </row>
    <row r="294" spans="1:4">
      <c r="A294" s="381" t="s">
        <v>440</v>
      </c>
      <c r="B294" s="459"/>
      <c r="C294" s="459"/>
      <c r="D294" s="459"/>
    </row>
    <row r="295" spans="1:4">
      <c r="A295" s="381" t="s">
        <v>441</v>
      </c>
      <c r="B295" s="459"/>
      <c r="C295" s="459"/>
      <c r="D295" s="459"/>
    </row>
    <row r="296" spans="1:4">
      <c r="A296" s="381" t="s">
        <v>442</v>
      </c>
      <c r="B296" s="379"/>
      <c r="C296" s="379"/>
      <c r="D296" s="379"/>
    </row>
    <row r="297" spans="1:4">
      <c r="A297" s="392" t="s">
        <v>443</v>
      </c>
      <c r="B297" s="459"/>
      <c r="C297" s="459"/>
      <c r="D297" s="459"/>
    </row>
    <row r="298" spans="1:4">
      <c r="A298" s="392" t="s">
        <v>444</v>
      </c>
      <c r="B298" s="459"/>
      <c r="C298" s="459"/>
      <c r="D298" s="459"/>
    </row>
    <row r="299" spans="1:4">
      <c r="A299" s="392" t="s">
        <v>445</v>
      </c>
      <c r="B299" s="459"/>
      <c r="C299" s="459"/>
      <c r="D299" s="459"/>
    </row>
    <row r="300" spans="1:4">
      <c r="A300" s="392" t="s">
        <v>446</v>
      </c>
      <c r="B300" s="459"/>
      <c r="C300" s="459"/>
      <c r="D300" s="459"/>
    </row>
    <row r="301" spans="1:4">
      <c r="A301" s="385" t="s">
        <v>447</v>
      </c>
      <c r="B301" s="386">
        <f>B290+B291+B292+B293+B294+B295+B297+B298+B299+B300</f>
        <v>0</v>
      </c>
      <c r="C301" s="386">
        <f>SUM(C290+C291+C292+C293+C294+C295+C297+C298+C299+C300)</f>
        <v>0</v>
      </c>
      <c r="D301" s="386">
        <f>D290+D291+D292+D293+D294+D295+D297+D298+D299+D300</f>
        <v>0</v>
      </c>
    </row>
    <row r="302" spans="1:4" s="341" customFormat="1">
      <c r="A302" s="339"/>
      <c r="B302" s="340"/>
      <c r="C302" s="340"/>
      <c r="D302" s="340"/>
    </row>
    <row r="303" spans="1:4">
      <c r="A303" s="324"/>
      <c r="B303" s="324"/>
      <c r="C303" s="323"/>
      <c r="D303" s="325"/>
    </row>
    <row r="304" spans="1:4">
      <c r="A304" s="309" t="str">
        <f>A235</f>
        <v>anno</v>
      </c>
      <c r="B304" s="458">
        <v>0</v>
      </c>
      <c r="C304" s="458">
        <v>0</v>
      </c>
      <c r="D304" s="458">
        <v>0</v>
      </c>
    </row>
    <row r="305" spans="1:4">
      <c r="A305" s="381" t="s">
        <v>448</v>
      </c>
      <c r="B305" s="311"/>
      <c r="C305" s="326"/>
      <c r="D305" s="327"/>
    </row>
    <row r="306" spans="1:4">
      <c r="A306" s="392" t="s">
        <v>449</v>
      </c>
      <c r="B306" s="459"/>
      <c r="C306" s="459"/>
      <c r="D306" s="459"/>
    </row>
    <row r="307" spans="1:4">
      <c r="A307" s="392" t="s">
        <v>450</v>
      </c>
      <c r="B307" s="459"/>
      <c r="C307" s="459"/>
      <c r="D307" s="459"/>
    </row>
    <row r="308" spans="1:4">
      <c r="A308" s="392" t="s">
        <v>451</v>
      </c>
      <c r="B308" s="459"/>
      <c r="C308" s="459"/>
      <c r="D308" s="459"/>
    </row>
    <row r="309" spans="1:4">
      <c r="A309" s="392" t="s">
        <v>452</v>
      </c>
      <c r="B309" s="459"/>
      <c r="C309" s="459"/>
      <c r="D309" s="459"/>
    </row>
    <row r="310" spans="1:4">
      <c r="A310" s="385" t="s">
        <v>453</v>
      </c>
      <c r="B310" s="386">
        <f>SUM(B306:B309)</f>
        <v>0</v>
      </c>
      <c r="C310" s="386">
        <f>SUM(C306:C309)</f>
        <v>0</v>
      </c>
      <c r="D310" s="396">
        <f>SUM(D306:D309)</f>
        <v>0</v>
      </c>
    </row>
    <row r="311" spans="1:4">
      <c r="A311" s="381" t="s">
        <v>454</v>
      </c>
      <c r="B311" s="311"/>
      <c r="C311" s="311"/>
      <c r="D311" s="312"/>
    </row>
    <row r="312" spans="1:4">
      <c r="A312" s="392" t="s">
        <v>455</v>
      </c>
      <c r="B312" s="459"/>
      <c r="C312" s="459"/>
      <c r="D312" s="459"/>
    </row>
    <row r="313" spans="1:4">
      <c r="A313" s="392" t="s">
        <v>456</v>
      </c>
      <c r="B313" s="459"/>
      <c r="C313" s="459"/>
      <c r="D313" s="459"/>
    </row>
    <row r="314" spans="1:4">
      <c r="A314" s="385" t="s">
        <v>457</v>
      </c>
      <c r="B314" s="386">
        <f>B312-B313</f>
        <v>0</v>
      </c>
      <c r="C314" s="386">
        <f>C312-C313</f>
        <v>0</v>
      </c>
      <c r="D314" s="396">
        <f>D312-D313</f>
        <v>0</v>
      </c>
    </row>
    <row r="315" spans="1:4">
      <c r="A315" s="389" t="s">
        <v>458</v>
      </c>
      <c r="B315" s="315">
        <f>B287+B301-B310+B314</f>
        <v>0</v>
      </c>
      <c r="C315" s="315">
        <f>C287+C301-C310+C314</f>
        <v>0</v>
      </c>
      <c r="D315" s="316">
        <f>D287+D301-D310+D314</f>
        <v>0</v>
      </c>
    </row>
    <row r="316" spans="1:4">
      <c r="A316" s="310" t="s">
        <v>459</v>
      </c>
      <c r="B316" s="311"/>
      <c r="C316" s="311"/>
      <c r="D316" s="312"/>
    </row>
    <row r="317" spans="1:4">
      <c r="A317" s="381" t="s">
        <v>460</v>
      </c>
      <c r="B317" s="311"/>
      <c r="C317" s="311"/>
      <c r="D317" s="312"/>
    </row>
    <row r="318" spans="1:4">
      <c r="A318" s="392" t="s">
        <v>461</v>
      </c>
      <c r="B318" s="459"/>
      <c r="C318" s="459"/>
      <c r="D318" s="459"/>
    </row>
    <row r="319" spans="1:4">
      <c r="A319" s="392" t="s">
        <v>462</v>
      </c>
      <c r="B319" s="459"/>
      <c r="C319" s="459"/>
      <c r="D319" s="459"/>
    </row>
    <row r="320" spans="1:4">
      <c r="A320" s="392" t="s">
        <v>463</v>
      </c>
      <c r="B320" s="459"/>
      <c r="C320" s="459"/>
      <c r="D320" s="459"/>
    </row>
    <row r="321" spans="1:4">
      <c r="A321" s="385" t="s">
        <v>464</v>
      </c>
      <c r="B321" s="386">
        <f>SUM(B318:B320)</f>
        <v>0</v>
      </c>
      <c r="C321" s="386">
        <f>SUM(C318:C320)</f>
        <v>0</v>
      </c>
      <c r="D321" s="396">
        <f>SUM(D318:D320)</f>
        <v>0</v>
      </c>
    </row>
    <row r="322" spans="1:4">
      <c r="A322" s="381" t="s">
        <v>465</v>
      </c>
      <c r="B322" s="311"/>
      <c r="C322" s="311"/>
      <c r="D322" s="312"/>
    </row>
    <row r="323" spans="1:4">
      <c r="A323" s="392" t="s">
        <v>461</v>
      </c>
      <c r="B323" s="459"/>
      <c r="C323" s="459"/>
      <c r="D323" s="459"/>
    </row>
    <row r="324" spans="1:4" ht="12" customHeight="1">
      <c r="A324" s="392" t="s">
        <v>462</v>
      </c>
      <c r="B324" s="459"/>
      <c r="C324" s="459"/>
      <c r="D324" s="459"/>
    </row>
    <row r="325" spans="1:4">
      <c r="A325" s="392" t="s">
        <v>466</v>
      </c>
      <c r="B325" s="459"/>
      <c r="C325" s="459"/>
      <c r="D325" s="459"/>
    </row>
    <row r="326" spans="1:4">
      <c r="A326" s="385" t="s">
        <v>467</v>
      </c>
      <c r="B326" s="386">
        <f>SUM(B323:B325)</f>
        <v>0</v>
      </c>
      <c r="C326" s="386">
        <f>SUM(C323:C325)</f>
        <v>0</v>
      </c>
      <c r="D326" s="396">
        <f>SUM(D323:D325)</f>
        <v>0</v>
      </c>
    </row>
    <row r="327" spans="1:4">
      <c r="A327" s="393"/>
      <c r="B327" s="358"/>
      <c r="C327" s="397"/>
      <c r="D327" s="359"/>
    </row>
    <row r="328" spans="1:4">
      <c r="A328" s="389" t="s">
        <v>468</v>
      </c>
      <c r="B328" s="315">
        <f>B321-B326</f>
        <v>0</v>
      </c>
      <c r="C328" s="315">
        <f>C321-C326</f>
        <v>0</v>
      </c>
      <c r="D328" s="316">
        <f>D321-D326</f>
        <v>0</v>
      </c>
    </row>
    <row r="329" spans="1:4">
      <c r="A329" s="310" t="s">
        <v>469</v>
      </c>
      <c r="B329" s="387"/>
      <c r="C329" s="387"/>
      <c r="D329" s="398"/>
    </row>
    <row r="330" spans="1:4">
      <c r="A330" s="381" t="s">
        <v>470</v>
      </c>
      <c r="B330" s="387"/>
      <c r="C330" s="387"/>
      <c r="D330" s="398"/>
    </row>
    <row r="331" spans="1:4">
      <c r="A331" s="392" t="s">
        <v>471</v>
      </c>
      <c r="B331" s="459"/>
      <c r="C331" s="459"/>
      <c r="D331" s="459"/>
    </row>
    <row r="332" spans="1:4">
      <c r="A332" s="392" t="s">
        <v>472</v>
      </c>
      <c r="B332" s="459"/>
      <c r="C332" s="459"/>
      <c r="D332" s="459"/>
    </row>
    <row r="333" spans="1:4">
      <c r="A333" s="385" t="s">
        <v>473</v>
      </c>
      <c r="B333" s="386">
        <f>SUM(B331:B332)</f>
        <v>0</v>
      </c>
      <c r="C333" s="386">
        <f>SUM(C331:C332)</f>
        <v>0</v>
      </c>
      <c r="D333" s="396">
        <f>SUM(D331:D332)</f>
        <v>0</v>
      </c>
    </row>
    <row r="334" spans="1:4">
      <c r="A334" s="381" t="s">
        <v>474</v>
      </c>
      <c r="B334" s="387"/>
      <c r="C334" s="387"/>
      <c r="D334" s="398"/>
    </row>
    <row r="335" spans="1:4">
      <c r="A335" s="392" t="s">
        <v>475</v>
      </c>
      <c r="B335" s="459"/>
      <c r="C335" s="459"/>
      <c r="D335" s="459"/>
    </row>
    <row r="336" spans="1:4" ht="11.1" customHeight="1">
      <c r="A336" s="392" t="s">
        <v>476</v>
      </c>
      <c r="B336" s="459"/>
      <c r="C336" s="459"/>
      <c r="D336" s="459"/>
    </row>
    <row r="337" spans="1:4">
      <c r="A337" s="392" t="s">
        <v>477</v>
      </c>
      <c r="B337" s="459"/>
      <c r="C337" s="459"/>
      <c r="D337" s="459"/>
    </row>
    <row r="338" spans="1:4" ht="12" customHeight="1">
      <c r="A338" s="385" t="s">
        <v>478</v>
      </c>
      <c r="B338" s="386">
        <f>SUM(B335:B337)</f>
        <v>0</v>
      </c>
      <c r="C338" s="386">
        <f>SUM(C335:C337)</f>
        <v>0</v>
      </c>
      <c r="D338" s="396">
        <f>SUM(D335:D337)</f>
        <v>0</v>
      </c>
    </row>
    <row r="339" spans="1:4">
      <c r="A339" s="393"/>
      <c r="B339" s="358"/>
      <c r="C339" s="358"/>
      <c r="D339" s="359"/>
    </row>
    <row r="340" spans="1:4">
      <c r="A340" s="389" t="s">
        <v>479</v>
      </c>
      <c r="B340" s="315">
        <f>B333-B338</f>
        <v>0</v>
      </c>
      <c r="C340" s="315">
        <f>C333-C338</f>
        <v>0</v>
      </c>
      <c r="D340" s="316">
        <f>D333-D338</f>
        <v>0</v>
      </c>
    </row>
    <row r="341" spans="1:4">
      <c r="A341" s="381"/>
      <c r="B341" s="399"/>
      <c r="C341" s="400"/>
      <c r="D341" s="401"/>
    </row>
    <row r="342" spans="1:4">
      <c r="A342" s="389" t="s">
        <v>480</v>
      </c>
      <c r="B342" s="315">
        <f>B281+B315+B328+B340</f>
        <v>0</v>
      </c>
      <c r="C342" s="315">
        <f>C281+C315+C328+C340</f>
        <v>0</v>
      </c>
      <c r="D342" s="315">
        <f>D281+D315+D328+D340</f>
        <v>0</v>
      </c>
    </row>
    <row r="343" spans="1:4">
      <c r="A343" s="381" t="s">
        <v>481</v>
      </c>
      <c r="B343" s="387"/>
      <c r="C343" s="387"/>
      <c r="D343" s="398"/>
    </row>
    <row r="344" spans="1:4">
      <c r="A344" s="392" t="s">
        <v>482</v>
      </c>
      <c r="B344" s="459"/>
      <c r="C344" s="459"/>
      <c r="D344" s="459"/>
    </row>
    <row r="345" spans="1:4">
      <c r="A345" s="392" t="s">
        <v>483</v>
      </c>
      <c r="B345" s="459"/>
      <c r="C345" s="459"/>
      <c r="D345" s="459"/>
    </row>
    <row r="346" spans="1:4">
      <c r="A346" s="392"/>
      <c r="B346" s="460"/>
      <c r="C346" s="460"/>
      <c r="D346" s="461"/>
    </row>
    <row r="347" spans="1:4">
      <c r="A347" s="385" t="s">
        <v>484</v>
      </c>
      <c r="B347" s="386">
        <f>SUM(B344:B346)</f>
        <v>0</v>
      </c>
      <c r="C347" s="386">
        <f>SUM(C344:C346)</f>
        <v>0</v>
      </c>
      <c r="D347" s="396">
        <f>SUM(D344:D346)</f>
        <v>0</v>
      </c>
    </row>
    <row r="348" spans="1:4">
      <c r="A348" s="402" t="s">
        <v>485</v>
      </c>
      <c r="B348" s="403">
        <f>B342-B347</f>
        <v>0</v>
      </c>
      <c r="C348" s="403">
        <f>C342-C347</f>
        <v>0</v>
      </c>
      <c r="D348" s="404">
        <f>D342-D347</f>
        <v>0</v>
      </c>
    </row>
    <row r="349" spans="1:4">
      <c r="A349" s="377"/>
      <c r="B349" s="342"/>
      <c r="C349" s="342"/>
      <c r="D349" s="327"/>
    </row>
    <row r="350" spans="1:4">
      <c r="A350" s="377"/>
      <c r="B350" s="343"/>
      <c r="C350" s="342"/>
      <c r="D350" s="327"/>
    </row>
    <row r="351" spans="1:4">
      <c r="A351" s="368" t="s">
        <v>486</v>
      </c>
      <c r="B351" s="371">
        <f>B148</f>
        <v>0</v>
      </c>
      <c r="C351" s="371">
        <f>C148</f>
        <v>0</v>
      </c>
      <c r="D351" s="371">
        <f>D148</f>
        <v>0</v>
      </c>
    </row>
    <row r="352" spans="1:4">
      <c r="A352" s="405" t="s">
        <v>487</v>
      </c>
      <c r="B352" s="331">
        <f>SUM(B348)</f>
        <v>0</v>
      </c>
      <c r="C352" s="331">
        <f>SUM(C348)</f>
        <v>0</v>
      </c>
      <c r="D352" s="331">
        <f>SUM(D348)</f>
        <v>0</v>
      </c>
    </row>
    <row r="353" spans="1:4">
      <c r="A353" s="406" t="s">
        <v>488</v>
      </c>
      <c r="B353" s="407" t="str">
        <f>IF(B351=B352,"OK","DIFFERENZA")</f>
        <v>OK</v>
      </c>
      <c r="C353" s="407" t="str">
        <f>IF(C351=C352,"OK","DIFFERENZA")</f>
        <v>OK</v>
      </c>
      <c r="D353" s="407" t="str">
        <f>IF(D351=D352,"OK","DIFFERENZA")</f>
        <v>OK</v>
      </c>
    </row>
    <row r="354" spans="1:4" ht="8.25" customHeight="1">
      <c r="A354" s="375"/>
      <c r="B354" s="375"/>
      <c r="C354" s="375"/>
      <c r="D354" s="375"/>
    </row>
    <row r="355" spans="1:4" ht="3" customHeight="1">
      <c r="A355" s="323"/>
      <c r="B355" s="324"/>
      <c r="C355" s="323"/>
      <c r="D355" s="323"/>
    </row>
    <row r="356" spans="1:4" ht="11.1" customHeight="1">
      <c r="A356" s="342"/>
      <c r="B356" s="343"/>
      <c r="C356" s="342"/>
      <c r="D356" s="342"/>
    </row>
    <row r="357" spans="1:4">
      <c r="A357" s="309" t="str">
        <f>A304</f>
        <v>anno</v>
      </c>
      <c r="B357" s="458">
        <v>0</v>
      </c>
      <c r="C357" s="458">
        <v>0</v>
      </c>
      <c r="D357" s="458">
        <v>0</v>
      </c>
    </row>
    <row r="358" spans="1:4">
      <c r="A358" s="494" t="s">
        <v>489</v>
      </c>
      <c r="B358" s="495"/>
      <c r="C358" s="495"/>
      <c r="D358" s="496"/>
    </row>
    <row r="359" spans="1:4">
      <c r="A359" s="393" t="s">
        <v>490</v>
      </c>
      <c r="B359" s="371">
        <f>B253</f>
        <v>0</v>
      </c>
      <c r="C359" s="371">
        <f>C253</f>
        <v>0</v>
      </c>
      <c r="D359" s="371">
        <f>D253</f>
        <v>0</v>
      </c>
    </row>
    <row r="360" spans="1:4">
      <c r="A360" s="494" t="s">
        <v>491</v>
      </c>
      <c r="B360" s="495"/>
      <c r="C360" s="495"/>
      <c r="D360" s="496"/>
    </row>
    <row r="361" spans="1:4">
      <c r="A361" s="349"/>
      <c r="B361" s="463"/>
      <c r="C361" s="464"/>
      <c r="D361" s="459"/>
    </row>
    <row r="362" spans="1:4">
      <c r="A362" s="349"/>
      <c r="B362" s="463"/>
      <c r="C362" s="464"/>
      <c r="D362" s="459"/>
    </row>
    <row r="363" spans="1:4">
      <c r="A363" s="408"/>
      <c r="B363" s="465"/>
      <c r="C363" s="461"/>
      <c r="D363" s="460"/>
    </row>
    <row r="364" spans="1:4">
      <c r="A364" s="314" t="s">
        <v>492</v>
      </c>
      <c r="B364" s="409">
        <f>IF((B361+B362+B363)&gt;B359,"ERRORE",B361+B362+B363)</f>
        <v>0</v>
      </c>
      <c r="C364" s="410">
        <f>IF((C361+C362+C363)&gt;C359,"ERRORE",C361+C362+C363)</f>
        <v>0</v>
      </c>
      <c r="D364" s="409">
        <f>IF((D361+D362+D363)&gt;D359,"ERRORE",D361+D362+D363)</f>
        <v>0</v>
      </c>
    </row>
    <row r="365" spans="1:4">
      <c r="A365" s="494" t="s">
        <v>493</v>
      </c>
      <c r="B365" s="495"/>
      <c r="C365" s="495"/>
      <c r="D365" s="496"/>
    </row>
    <row r="366" spans="1:4">
      <c r="A366" s="349"/>
      <c r="B366" s="459"/>
      <c r="C366" s="464"/>
      <c r="D366" s="459"/>
    </row>
    <row r="367" spans="1:4">
      <c r="A367" s="408"/>
      <c r="B367" s="466"/>
      <c r="C367" s="461"/>
      <c r="D367" s="460"/>
    </row>
    <row r="368" spans="1:4" ht="12" customHeight="1">
      <c r="A368" s="389" t="s">
        <v>494</v>
      </c>
      <c r="B368" s="411">
        <f>SUM(B366:B367)</f>
        <v>0</v>
      </c>
      <c r="C368" s="411">
        <f>SUM(C366:C367)</f>
        <v>0</v>
      </c>
      <c r="D368" s="411">
        <f>SUM(D366:D367)</f>
        <v>0</v>
      </c>
    </row>
    <row r="369" spans="1:5">
      <c r="A369" s="310" t="s">
        <v>495</v>
      </c>
      <c r="B369" s="412" t="str">
        <f>IF(B359-B364-B368&gt;0,(B359-B364-B368),"ERRORE")</f>
        <v>ERRORE</v>
      </c>
      <c r="C369" s="412" t="str">
        <f>IF(C359-C364-C368&gt;0,(C359-C364-C368),"ERRORE")</f>
        <v>ERRORE</v>
      </c>
      <c r="D369" s="412" t="str">
        <f>IF(D359-D364-D368&gt;0,(D359-D364-D368),"ERRORE")</f>
        <v>ERRORE</v>
      </c>
    </row>
    <row r="370" spans="1:5">
      <c r="A370" s="413"/>
      <c r="B370" s="414"/>
      <c r="C370" s="414"/>
      <c r="D370" s="415"/>
    </row>
    <row r="371" spans="1:5">
      <c r="A371" s="494" t="s">
        <v>496</v>
      </c>
      <c r="B371" s="495"/>
      <c r="C371" s="495"/>
      <c r="D371" s="496"/>
    </row>
    <row r="372" spans="1:5">
      <c r="A372" s="381" t="s">
        <v>497</v>
      </c>
      <c r="B372" s="394">
        <f>B278</f>
        <v>0</v>
      </c>
      <c r="C372" s="394">
        <f>C278</f>
        <v>0</v>
      </c>
      <c r="D372" s="394">
        <f>D278</f>
        <v>0</v>
      </c>
    </row>
    <row r="373" spans="1:5">
      <c r="A373" s="494" t="s">
        <v>498</v>
      </c>
      <c r="B373" s="495"/>
      <c r="C373" s="495"/>
      <c r="D373" s="496"/>
    </row>
    <row r="374" spans="1:5">
      <c r="A374" s="349"/>
      <c r="B374" s="467"/>
      <c r="C374" s="459"/>
      <c r="D374" s="459"/>
    </row>
    <row r="375" spans="1:5">
      <c r="A375" s="349"/>
      <c r="B375" s="467"/>
      <c r="C375" s="459"/>
      <c r="D375" s="459"/>
    </row>
    <row r="376" spans="1:5">
      <c r="A376" s="408"/>
      <c r="B376" s="466"/>
      <c r="C376" s="466"/>
      <c r="D376" s="466"/>
    </row>
    <row r="377" spans="1:5">
      <c r="A377" s="314" t="s">
        <v>499</v>
      </c>
      <c r="B377" s="416">
        <f>IF((B374+B375+B376)&gt;B372,"ERRORE",B374+B375+B376)</f>
        <v>0</v>
      </c>
      <c r="C377" s="416">
        <f>IF((C374+C375+C376)&gt;C372,"ERRORE",C374+C375+C376)</f>
        <v>0</v>
      </c>
      <c r="D377" s="416">
        <f>IF((D374+D375+D376)&gt;D372,"ERRORE",D374+D375+D376)</f>
        <v>0</v>
      </c>
      <c r="E377" s="417"/>
    </row>
    <row r="378" spans="1:5">
      <c r="A378" s="494" t="s">
        <v>500</v>
      </c>
      <c r="B378" s="495"/>
      <c r="C378" s="495"/>
      <c r="D378" s="496"/>
    </row>
    <row r="379" spans="1:5">
      <c r="A379" s="418"/>
      <c r="B379" s="460"/>
      <c r="C379" s="459"/>
      <c r="D379" s="461"/>
    </row>
    <row r="380" spans="1:5">
      <c r="A380" s="406" t="s">
        <v>501</v>
      </c>
      <c r="B380" s="419">
        <f>IF(B278-B377-B379&lt;0,"ERRORE",B278-B377-B379)</f>
        <v>0</v>
      </c>
      <c r="C380" s="419">
        <f>IF(C278-C377-C379&lt;0,"ERRORE",C278-C377-C379)</f>
        <v>0</v>
      </c>
      <c r="D380" s="419">
        <f>IF(D278-D377-D379&lt;0,"ERRORE",D278-D377-D379)</f>
        <v>0</v>
      </c>
    </row>
    <row r="381" spans="1:5">
      <c r="A381" s="367"/>
      <c r="B381" s="343"/>
      <c r="C381" s="342"/>
      <c r="D381" s="327"/>
    </row>
    <row r="382" spans="1:5">
      <c r="A382" s="497" t="s">
        <v>502</v>
      </c>
      <c r="B382" s="497"/>
      <c r="C382" s="497"/>
      <c r="D382" s="497"/>
    </row>
    <row r="383" spans="1:5">
      <c r="A383" s="368" t="s">
        <v>503</v>
      </c>
      <c r="B383" s="459"/>
      <c r="C383" s="459"/>
      <c r="D383" s="459"/>
    </row>
    <row r="384" spans="1:5">
      <c r="A384" s="368" t="s">
        <v>504</v>
      </c>
      <c r="B384" s="459"/>
      <c r="C384" s="459"/>
      <c r="D384" s="459"/>
    </row>
    <row r="385" spans="1:4">
      <c r="A385" s="367"/>
      <c r="B385" s="343"/>
      <c r="C385" s="342"/>
      <c r="D385" s="327"/>
    </row>
    <row r="386" spans="1:4" ht="12" thickBot="1">
      <c r="A386" s="367"/>
      <c r="B386" s="343"/>
      <c r="C386" s="342"/>
      <c r="D386" s="327"/>
    </row>
    <row r="387" spans="1:4" ht="15" thickBot="1">
      <c r="A387" s="498" t="s">
        <v>505</v>
      </c>
      <c r="B387" s="499"/>
      <c r="C387" s="499"/>
      <c r="D387" s="500"/>
    </row>
    <row r="388" spans="1:4">
      <c r="A388" s="309" t="str">
        <f>A357</f>
        <v>anno</v>
      </c>
      <c r="B388" s="458">
        <v>0</v>
      </c>
      <c r="C388" s="458">
        <v>0</v>
      </c>
      <c r="D388" s="458">
        <v>0</v>
      </c>
    </row>
    <row r="389" spans="1:4">
      <c r="A389" s="368" t="s">
        <v>390</v>
      </c>
      <c r="B389" s="331">
        <f>B119</f>
        <v>0</v>
      </c>
      <c r="C389" s="331">
        <f>C119</f>
        <v>0</v>
      </c>
      <c r="D389" s="420">
        <f>D119</f>
        <v>0</v>
      </c>
    </row>
    <row r="390" spans="1:4">
      <c r="A390" s="368" t="s">
        <v>391</v>
      </c>
      <c r="B390" s="331">
        <f>B225</f>
        <v>0</v>
      </c>
      <c r="C390" s="331">
        <f>C225</f>
        <v>0</v>
      </c>
      <c r="D390" s="420">
        <f>D225</f>
        <v>0</v>
      </c>
    </row>
    <row r="391" spans="1:4">
      <c r="A391" s="421" t="s">
        <v>488</v>
      </c>
      <c r="B391" s="422" t="str">
        <f>IF(B389=B390," OK","DIFFERENZA")</f>
        <v xml:space="preserve"> OK</v>
      </c>
      <c r="C391" s="422" t="str">
        <f>IF(C389=C390," OK","DIFFERENZA")</f>
        <v xml:space="preserve"> OK</v>
      </c>
      <c r="D391" s="422" t="str">
        <f>IF(D389=D390," OK","DIFFERENZA")</f>
        <v xml:space="preserve"> OK</v>
      </c>
    </row>
    <row r="392" spans="1:4">
      <c r="A392" s="368" t="s">
        <v>506</v>
      </c>
      <c r="B392" s="331">
        <f>B148</f>
        <v>0</v>
      </c>
      <c r="C392" s="331">
        <f>C148</f>
        <v>0</v>
      </c>
      <c r="D392" s="420">
        <f>D148</f>
        <v>0</v>
      </c>
    </row>
    <row r="393" spans="1:4">
      <c r="A393" s="368" t="s">
        <v>507</v>
      </c>
      <c r="B393" s="423">
        <f>B348</f>
        <v>0</v>
      </c>
      <c r="C393" s="423">
        <f>C348</f>
        <v>0</v>
      </c>
      <c r="D393" s="424">
        <f>D348</f>
        <v>0</v>
      </c>
    </row>
    <row r="394" spans="1:4">
      <c r="A394" s="425" t="s">
        <v>488</v>
      </c>
      <c r="B394" s="426" t="str">
        <f>IF(B392=B393,"OK","DIFFERENZA!")</f>
        <v>OK</v>
      </c>
      <c r="C394" s="426" t="str">
        <f>IF(C392=C393,"OK","DIFFERENZA!")</f>
        <v>OK</v>
      </c>
      <c r="D394" s="426" t="str">
        <f>IF(D392=D393,"OK","DIFFERENZA!")</f>
        <v>OK</v>
      </c>
    </row>
    <row r="395" spans="1:4">
      <c r="A395" s="323"/>
      <c r="B395" s="324"/>
      <c r="C395" s="323"/>
      <c r="D395" s="323"/>
    </row>
    <row r="396" spans="1:4">
      <c r="A396" s="342"/>
      <c r="B396" s="343"/>
      <c r="C396" s="342"/>
      <c r="D396" s="342"/>
    </row>
    <row r="397" spans="1:4" ht="13.5" thickBot="1">
      <c r="A397" s="488" t="s">
        <v>508</v>
      </c>
      <c r="B397" s="489"/>
      <c r="C397" s="489"/>
      <c r="D397" s="490"/>
    </row>
    <row r="398" spans="1:4">
      <c r="A398" s="427"/>
      <c r="B398" s="343"/>
      <c r="C398" s="342"/>
      <c r="D398" s="327"/>
    </row>
    <row r="399" spans="1:4">
      <c r="A399" s="309" t="str">
        <f>A388</f>
        <v>anno</v>
      </c>
      <c r="B399" s="458">
        <v>0</v>
      </c>
      <c r="C399" s="458">
        <v>0</v>
      </c>
      <c r="D399" s="458">
        <v>0</v>
      </c>
    </row>
    <row r="400" spans="1:4">
      <c r="A400" s="368" t="s">
        <v>509</v>
      </c>
      <c r="B400" s="371">
        <f>B119</f>
        <v>0</v>
      </c>
      <c r="C400" s="371">
        <f>C119</f>
        <v>0</v>
      </c>
      <c r="D400" s="371">
        <f>D119</f>
        <v>0</v>
      </c>
    </row>
    <row r="401" spans="1:4">
      <c r="A401" s="318" t="s">
        <v>510</v>
      </c>
      <c r="B401" s="368"/>
      <c r="C401" s="428"/>
      <c r="D401" s="428"/>
    </row>
    <row r="402" spans="1:4">
      <c r="A402" s="368" t="s">
        <v>511</v>
      </c>
      <c r="B402" s="459"/>
      <c r="C402" s="459"/>
      <c r="D402" s="459"/>
    </row>
    <row r="403" spans="1:4">
      <c r="A403" s="368" t="s">
        <v>512</v>
      </c>
      <c r="B403" s="459"/>
      <c r="C403" s="459"/>
      <c r="D403" s="459"/>
    </row>
    <row r="404" spans="1:4">
      <c r="A404" s="368"/>
      <c r="B404" s="459"/>
      <c r="C404" s="459"/>
      <c r="D404" s="459"/>
    </row>
    <row r="405" spans="1:4">
      <c r="A405" s="368"/>
      <c r="B405" s="459"/>
      <c r="C405" s="459"/>
      <c r="D405" s="459"/>
    </row>
    <row r="406" spans="1:4">
      <c r="A406" s="368"/>
      <c r="B406" s="459"/>
      <c r="C406" s="459"/>
      <c r="D406" s="459"/>
    </row>
    <row r="407" spans="1:4">
      <c r="A407" s="368"/>
      <c r="B407" s="459"/>
      <c r="C407" s="459"/>
      <c r="D407" s="459"/>
    </row>
    <row r="408" spans="1:4">
      <c r="A408" s="406" t="s">
        <v>513</v>
      </c>
      <c r="B408" s="386">
        <f>B400-B402-B403-B404-B405-B406-B407</f>
        <v>0</v>
      </c>
      <c r="C408" s="386">
        <f>C400-C402-C403-C404-C405-C406-C407</f>
        <v>0</v>
      </c>
      <c r="D408" s="386">
        <f>D400-D402-D403-D404-D405-D406-D407</f>
        <v>0</v>
      </c>
    </row>
    <row r="409" spans="1:4" ht="12" thickBot="1">
      <c r="A409" s="367"/>
      <c r="B409" s="343"/>
      <c r="C409" s="342"/>
      <c r="D409" s="327"/>
    </row>
    <row r="410" spans="1:4">
      <c r="A410" s="429" t="s">
        <v>514</v>
      </c>
      <c r="B410" s="430"/>
      <c r="C410" s="430"/>
      <c r="D410" s="431"/>
    </row>
    <row r="411" spans="1:4">
      <c r="A411" s="432" t="s">
        <v>515</v>
      </c>
      <c r="B411" s="433"/>
      <c r="C411" s="433"/>
      <c r="D411" s="434"/>
    </row>
    <row r="412" spans="1:4">
      <c r="A412" s="323"/>
      <c r="B412" s="324"/>
      <c r="C412" s="323"/>
      <c r="D412" s="323"/>
    </row>
    <row r="413" spans="1:4">
      <c r="A413" s="342"/>
      <c r="B413" s="343"/>
      <c r="C413" s="342"/>
      <c r="D413" s="342"/>
    </row>
    <row r="414" spans="1:4">
      <c r="A414" s="342"/>
      <c r="B414" s="343"/>
      <c r="C414" s="342"/>
      <c r="D414" s="342"/>
    </row>
    <row r="415" spans="1:4">
      <c r="A415" s="343"/>
      <c r="B415" s="343"/>
      <c r="C415" s="342"/>
      <c r="D415" s="435"/>
    </row>
    <row r="416" spans="1:4" ht="13.5" thickBot="1">
      <c r="A416" s="488" t="s">
        <v>516</v>
      </c>
      <c r="B416" s="489"/>
      <c r="C416" s="489"/>
      <c r="D416" s="490"/>
    </row>
    <row r="417" spans="1:4">
      <c r="A417" s="377" t="s">
        <v>517</v>
      </c>
      <c r="B417" s="343"/>
      <c r="C417" s="342"/>
      <c r="D417" s="327"/>
    </row>
    <row r="418" spans="1:4">
      <c r="A418" s="377" t="s">
        <v>518</v>
      </c>
      <c r="B418" s="343"/>
      <c r="C418" s="342"/>
      <c r="D418" s="327"/>
    </row>
    <row r="419" spans="1:4">
      <c r="A419" s="436" t="s">
        <v>519</v>
      </c>
      <c r="B419" s="343"/>
      <c r="C419" s="342"/>
      <c r="D419" s="327"/>
    </row>
    <row r="420" spans="1:4">
      <c r="A420" s="377" t="s">
        <v>520</v>
      </c>
      <c r="B420" s="343"/>
      <c r="C420" s="342"/>
      <c r="D420" s="327"/>
    </row>
    <row r="421" spans="1:4">
      <c r="A421" s="377" t="s">
        <v>521</v>
      </c>
      <c r="B421" s="343"/>
      <c r="C421" s="342"/>
      <c r="D421" s="327"/>
    </row>
    <row r="422" spans="1:4" ht="12" thickBot="1">
      <c r="A422" s="377" t="s">
        <v>522</v>
      </c>
      <c r="B422" s="343"/>
      <c r="C422" s="342"/>
      <c r="D422" s="327"/>
    </row>
    <row r="423" spans="1:4" ht="12" thickBot="1">
      <c r="A423" s="437" t="s">
        <v>523</v>
      </c>
      <c r="B423" s="438" t="s">
        <v>524</v>
      </c>
      <c r="C423" s="439" t="s">
        <v>525</v>
      </c>
      <c r="D423" s="327"/>
    </row>
    <row r="424" spans="1:4">
      <c r="A424" s="387" t="s">
        <v>526</v>
      </c>
      <c r="B424" s="440" t="s">
        <v>527</v>
      </c>
      <c r="C424" s="441">
        <v>1.08</v>
      </c>
      <c r="D424" s="327"/>
    </row>
    <row r="425" spans="1:4">
      <c r="A425" s="387" t="s">
        <v>528</v>
      </c>
      <c r="B425" s="440" t="s">
        <v>529</v>
      </c>
      <c r="C425" s="441">
        <v>1.115</v>
      </c>
      <c r="D425" s="327"/>
    </row>
    <row r="426" spans="1:4">
      <c r="A426" s="387" t="s">
        <v>530</v>
      </c>
      <c r="B426" s="440" t="s">
        <v>531</v>
      </c>
      <c r="C426" s="441">
        <v>1.07</v>
      </c>
      <c r="D426" s="327"/>
    </row>
    <row r="427" spans="1:4">
      <c r="A427" s="442" t="s">
        <v>532</v>
      </c>
      <c r="B427" s="443" t="s">
        <v>533</v>
      </c>
      <c r="C427" s="444">
        <v>1.05</v>
      </c>
      <c r="D427" s="327"/>
    </row>
    <row r="428" spans="1:4">
      <c r="A428" s="367"/>
      <c r="B428" s="343"/>
      <c r="C428" s="342"/>
      <c r="D428" s="327"/>
    </row>
    <row r="429" spans="1:4">
      <c r="A429" s="309" t="str">
        <f>A399</f>
        <v>anno</v>
      </c>
      <c r="B429" s="458">
        <v>0</v>
      </c>
      <c r="C429" s="458">
        <v>0</v>
      </c>
      <c r="D429" s="458">
        <v>0</v>
      </c>
    </row>
    <row r="430" spans="1:4">
      <c r="A430" s="445" t="s">
        <v>534</v>
      </c>
      <c r="B430" s="446"/>
      <c r="C430" s="447">
        <v>2</v>
      </c>
      <c r="D430" s="447">
        <v>2</v>
      </c>
    </row>
    <row r="431" spans="1:4">
      <c r="A431" s="445" t="s">
        <v>535</v>
      </c>
      <c r="B431" s="446"/>
      <c r="C431" s="447">
        <v>5</v>
      </c>
      <c r="D431" s="447">
        <v>2</v>
      </c>
    </row>
    <row r="432" spans="1:4">
      <c r="A432" s="448" t="s">
        <v>536</v>
      </c>
      <c r="B432" s="446"/>
      <c r="C432" s="468"/>
      <c r="D432" s="468"/>
    </row>
    <row r="433" spans="1:4">
      <c r="A433" s="367"/>
      <c r="B433" s="343"/>
      <c r="C433" s="342"/>
      <c r="D433" s="327"/>
    </row>
    <row r="434" spans="1:4">
      <c r="A434" s="367"/>
      <c r="B434" s="343"/>
      <c r="C434" s="342"/>
      <c r="D434" s="327"/>
    </row>
    <row r="435" spans="1:4">
      <c r="A435" s="367"/>
      <c r="B435" s="343"/>
      <c r="C435" s="342"/>
      <c r="D435" s="327"/>
    </row>
    <row r="436" spans="1:4">
      <c r="A436" s="367"/>
      <c r="B436" s="343"/>
      <c r="C436" s="342"/>
      <c r="D436" s="327"/>
    </row>
    <row r="437" spans="1:4" ht="12" thickBot="1">
      <c r="A437" s="367"/>
      <c r="B437" s="343"/>
      <c r="C437" s="342"/>
      <c r="D437" s="327"/>
    </row>
    <row r="438" spans="1:4" ht="13.5" thickBot="1">
      <c r="A438" s="491" t="s">
        <v>537</v>
      </c>
      <c r="B438" s="492"/>
      <c r="C438" s="492"/>
      <c r="D438" s="493"/>
    </row>
    <row r="439" spans="1:4">
      <c r="A439" s="377" t="s">
        <v>538</v>
      </c>
      <c r="B439" s="343"/>
      <c r="C439" s="342"/>
      <c r="D439" s="327"/>
    </row>
    <row r="440" spans="1:4">
      <c r="A440" s="377" t="s">
        <v>539</v>
      </c>
      <c r="B440" s="343"/>
      <c r="C440" s="342"/>
      <c r="D440" s="327"/>
    </row>
    <row r="441" spans="1:4">
      <c r="A441" s="309" t="str">
        <f>A429</f>
        <v>anno</v>
      </c>
      <c r="B441" s="458">
        <v>0</v>
      </c>
      <c r="C441" s="458">
        <v>0</v>
      </c>
      <c r="D441" s="458">
        <v>0</v>
      </c>
    </row>
    <row r="442" spans="1:4">
      <c r="A442" s="405" t="s">
        <v>540</v>
      </c>
      <c r="B442" s="331">
        <f t="shared" ref="B442:D444" si="0">B258</f>
        <v>0</v>
      </c>
      <c r="C442" s="331">
        <f t="shared" si="0"/>
        <v>0</v>
      </c>
      <c r="D442" s="331">
        <f t="shared" si="0"/>
        <v>0</v>
      </c>
    </row>
    <row r="443" spans="1:4">
      <c r="A443" s="368" t="s">
        <v>541</v>
      </c>
      <c r="B443" s="371">
        <f t="shared" si="0"/>
        <v>0</v>
      </c>
      <c r="C443" s="371">
        <f t="shared" si="0"/>
        <v>0</v>
      </c>
      <c r="D443" s="371">
        <f t="shared" si="0"/>
        <v>0</v>
      </c>
    </row>
    <row r="444" spans="1:4">
      <c r="A444" s="368" t="s">
        <v>542</v>
      </c>
      <c r="B444" s="371">
        <f t="shared" si="0"/>
        <v>0</v>
      </c>
      <c r="C444" s="371">
        <f t="shared" si="0"/>
        <v>0</v>
      </c>
      <c r="D444" s="371">
        <f t="shared" si="0"/>
        <v>0</v>
      </c>
    </row>
    <row r="445" spans="1:4">
      <c r="A445" s="368" t="s">
        <v>543</v>
      </c>
      <c r="B445" s="371">
        <f>B278</f>
        <v>0</v>
      </c>
      <c r="C445" s="371">
        <f>C278</f>
        <v>0</v>
      </c>
      <c r="D445" s="371">
        <f>D278</f>
        <v>0</v>
      </c>
    </row>
    <row r="446" spans="1:4">
      <c r="A446" s="313" t="s">
        <v>544</v>
      </c>
      <c r="B446" s="459"/>
      <c r="C446" s="459"/>
      <c r="D446" s="459"/>
    </row>
    <row r="447" spans="1:4">
      <c r="A447" s="405" t="s">
        <v>545</v>
      </c>
      <c r="B447" s="459"/>
      <c r="C447" s="459"/>
      <c r="D447" s="459"/>
    </row>
    <row r="448" spans="1:4">
      <c r="A448" s="405" t="s">
        <v>546</v>
      </c>
      <c r="B448" s="459"/>
      <c r="C448" s="459"/>
      <c r="D448" s="459"/>
    </row>
    <row r="449" spans="1:4">
      <c r="A449" s="449"/>
      <c r="B449" s="450"/>
      <c r="C449" s="451"/>
      <c r="D449" s="452"/>
    </row>
    <row r="450" spans="1:4" ht="12" thickBot="1">
      <c r="A450" s="367"/>
      <c r="B450" s="343"/>
      <c r="C450" s="342"/>
      <c r="D450" s="327"/>
    </row>
    <row r="451" spans="1:4" ht="13.5" thickBot="1">
      <c r="A451" s="491" t="s">
        <v>547</v>
      </c>
      <c r="B451" s="492"/>
      <c r="C451" s="492"/>
      <c r="D451" s="493"/>
    </row>
    <row r="452" spans="1:4">
      <c r="A452" s="309" t="str">
        <f>A441</f>
        <v>anno</v>
      </c>
      <c r="B452" s="458">
        <v>0</v>
      </c>
      <c r="C452" s="458">
        <v>0</v>
      </c>
      <c r="D452" s="458">
        <v>0</v>
      </c>
    </row>
    <row r="453" spans="1:4">
      <c r="A453" s="368" t="s">
        <v>548</v>
      </c>
      <c r="B453" s="459"/>
      <c r="C453" s="459"/>
      <c r="D453" s="459"/>
    </row>
    <row r="454" spans="1:4" ht="12" thickBot="1">
      <c r="A454" s="367"/>
      <c r="B454" s="343"/>
      <c r="C454" s="453"/>
      <c r="D454" s="454"/>
    </row>
    <row r="455" spans="1:4" ht="13.5" thickBot="1">
      <c r="A455" s="487" t="s">
        <v>549</v>
      </c>
      <c r="B455" s="487"/>
      <c r="C455" s="487"/>
      <c r="D455" s="487"/>
    </row>
    <row r="456" spans="1:4">
      <c r="A456" s="309" t="str">
        <f>A452</f>
        <v>anno</v>
      </c>
      <c r="B456" s="458">
        <v>0</v>
      </c>
      <c r="C456" s="458">
        <v>0</v>
      </c>
      <c r="D456" s="458">
        <v>0</v>
      </c>
    </row>
    <row r="457" spans="1:4">
      <c r="A457" s="368" t="s">
        <v>550</v>
      </c>
      <c r="B457" s="459"/>
      <c r="C457" s="459"/>
      <c r="D457" s="459"/>
    </row>
    <row r="458" spans="1:4">
      <c r="A458" s="368" t="s">
        <v>551</v>
      </c>
      <c r="B458" s="459"/>
      <c r="C458" s="459"/>
      <c r="D458" s="459"/>
    </row>
    <row r="459" spans="1:4">
      <c r="A459" s="368" t="s">
        <v>552</v>
      </c>
      <c r="B459" s="459"/>
      <c r="C459" s="459"/>
      <c r="D459" s="459"/>
    </row>
    <row r="460" spans="1:4">
      <c r="A460" s="368" t="s">
        <v>553</v>
      </c>
      <c r="B460" s="459"/>
      <c r="C460" s="459"/>
      <c r="D460" s="459"/>
    </row>
    <row r="461" spans="1:4">
      <c r="A461" s="405" t="s">
        <v>554</v>
      </c>
      <c r="B461" s="459"/>
      <c r="C461" s="459"/>
      <c r="D461" s="459"/>
    </row>
    <row r="462" spans="1:4">
      <c r="A462" s="310" t="s">
        <v>555</v>
      </c>
      <c r="B462" s="337">
        <f>SUM(B457:B461)</f>
        <v>0</v>
      </c>
      <c r="C462" s="337">
        <f>SUM(C457:C461)</f>
        <v>0</v>
      </c>
      <c r="D462" s="337">
        <f>SUM(D457:D461)</f>
        <v>0</v>
      </c>
    </row>
    <row r="463" spans="1:4" ht="12" thickBot="1">
      <c r="A463" s="367"/>
      <c r="B463" s="343"/>
      <c r="C463" s="342"/>
      <c r="D463" s="455"/>
    </row>
    <row r="464" spans="1:4" ht="13.5" thickBot="1">
      <c r="A464" s="487" t="s">
        <v>556</v>
      </c>
      <c r="B464" s="487"/>
      <c r="C464" s="487"/>
      <c r="D464" s="487"/>
    </row>
    <row r="465" spans="1:4">
      <c r="A465" s="384" t="s">
        <v>557</v>
      </c>
      <c r="B465" s="456">
        <f>B67</f>
        <v>0</v>
      </c>
      <c r="C465" s="456">
        <f>C67</f>
        <v>0</v>
      </c>
      <c r="D465" s="456">
        <f>D67</f>
        <v>0</v>
      </c>
    </row>
    <row r="466" spans="1:4">
      <c r="A466" s="368" t="s">
        <v>558</v>
      </c>
      <c r="B466" s="459"/>
      <c r="C466" s="459"/>
      <c r="D466" s="459"/>
    </row>
    <row r="467" spans="1:4">
      <c r="A467" s="368" t="s">
        <v>559</v>
      </c>
      <c r="B467" s="371">
        <f>B465-B466</f>
        <v>0</v>
      </c>
      <c r="C467" s="371">
        <f>C465-C466</f>
        <v>0</v>
      </c>
      <c r="D467" s="371">
        <f>D465-D466</f>
        <v>0</v>
      </c>
    </row>
    <row r="468" spans="1:4" ht="12" thickBot="1">
      <c r="A468" s="367"/>
      <c r="B468" s="343"/>
      <c r="C468" s="342"/>
      <c r="D468" s="327"/>
    </row>
    <row r="469" spans="1:4" ht="13.5" thickBot="1">
      <c r="A469" s="487" t="s">
        <v>560</v>
      </c>
      <c r="B469" s="487"/>
      <c r="C469" s="487"/>
      <c r="D469" s="487"/>
    </row>
    <row r="470" spans="1:4">
      <c r="A470" s="384" t="s">
        <v>561</v>
      </c>
      <c r="B470" s="456">
        <f>B154</f>
        <v>0</v>
      </c>
      <c r="C470" s="456">
        <f>C154</f>
        <v>0</v>
      </c>
      <c r="D470" s="456">
        <f>D154</f>
        <v>0</v>
      </c>
    </row>
    <row r="471" spans="1:4">
      <c r="A471" s="368" t="s">
        <v>562</v>
      </c>
      <c r="B471" s="459"/>
      <c r="C471" s="459"/>
      <c r="D471" s="459"/>
    </row>
    <row r="472" spans="1:4">
      <c r="A472" s="368" t="s">
        <v>563</v>
      </c>
      <c r="B472" s="371">
        <f>B470-B471</f>
        <v>0</v>
      </c>
      <c r="C472" s="371">
        <f>C470-C471</f>
        <v>0</v>
      </c>
      <c r="D472" s="371">
        <f>D470-D471</f>
        <v>0</v>
      </c>
    </row>
    <row r="473" spans="1:4" ht="12" thickBot="1">
      <c r="A473" s="367"/>
      <c r="B473" s="343"/>
      <c r="C473" s="342"/>
      <c r="D473" s="327"/>
    </row>
    <row r="474" spans="1:4" ht="13.5" thickBot="1">
      <c r="A474" s="487" t="s">
        <v>564</v>
      </c>
      <c r="B474" s="487"/>
      <c r="C474" s="487"/>
      <c r="D474" s="487"/>
    </row>
    <row r="475" spans="1:4">
      <c r="A475" s="442" t="s">
        <v>565</v>
      </c>
      <c r="B475" s="423">
        <f>B156</f>
        <v>0</v>
      </c>
      <c r="C475" s="423">
        <f>C156</f>
        <v>0</v>
      </c>
      <c r="D475" s="423">
        <f>D156</f>
        <v>0</v>
      </c>
    </row>
    <row r="476" spans="1:4">
      <c r="A476" s="405" t="s">
        <v>566</v>
      </c>
      <c r="B476" s="459"/>
      <c r="C476" s="459"/>
      <c r="D476" s="459"/>
    </row>
    <row r="477" spans="1:4">
      <c r="A477" s="405" t="s">
        <v>567</v>
      </c>
      <c r="B477" s="331">
        <f>B475-B476</f>
        <v>0</v>
      </c>
      <c r="C477" s="331">
        <f>C475-C476</f>
        <v>0</v>
      </c>
      <c r="D477" s="331">
        <f>D475-D476</f>
        <v>0</v>
      </c>
    </row>
  </sheetData>
  <sheetProtection password="C65E" sheet="1"/>
  <mergeCells count="25">
    <mergeCell ref="A1:D1"/>
    <mergeCell ref="A2:D2"/>
    <mergeCell ref="A3:D3"/>
    <mergeCell ref="A4:D4"/>
    <mergeCell ref="A122:D122"/>
    <mergeCell ref="A129:D129"/>
    <mergeCell ref="A228:D228"/>
    <mergeCell ref="A234:D234"/>
    <mergeCell ref="A243:D243"/>
    <mergeCell ref="A358:D358"/>
    <mergeCell ref="A360:D360"/>
    <mergeCell ref="A365:D365"/>
    <mergeCell ref="A371:D371"/>
    <mergeCell ref="A373:D373"/>
    <mergeCell ref="A378:D378"/>
    <mergeCell ref="A382:D382"/>
    <mergeCell ref="A387:D387"/>
    <mergeCell ref="A397:D397"/>
    <mergeCell ref="A474:D474"/>
    <mergeCell ref="A416:D416"/>
    <mergeCell ref="A438:D438"/>
    <mergeCell ref="A451:D451"/>
    <mergeCell ref="A455:D455"/>
    <mergeCell ref="A464:D464"/>
    <mergeCell ref="A469:D46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H15" sqref="H15"/>
    </sheetView>
  </sheetViews>
  <sheetFormatPr defaultRowHeight="12.75"/>
  <sheetData>
    <row r="1" spans="1:12" ht="20.25">
      <c r="A1" s="478" t="s">
        <v>574</v>
      </c>
      <c r="B1" s="479"/>
      <c r="C1" s="522" t="str">
        <f>+bilanci!A1</f>
        <v>Ragione Sociale</v>
      </c>
      <c r="D1" s="523"/>
      <c r="E1" s="523"/>
      <c r="F1" s="523"/>
      <c r="G1" s="523"/>
      <c r="H1" s="523"/>
      <c r="I1" s="524"/>
      <c r="J1" s="479"/>
      <c r="K1" s="479"/>
      <c r="L1" s="479"/>
    </row>
    <row r="2" spans="1:12">
      <c r="A2" s="480"/>
      <c r="B2" s="481"/>
      <c r="C2" s="479"/>
      <c r="D2" s="479"/>
      <c r="E2" s="479"/>
      <c r="F2" s="479"/>
      <c r="G2" s="479"/>
      <c r="H2" s="479"/>
      <c r="I2" s="479"/>
      <c r="J2" s="479"/>
      <c r="K2" s="479"/>
      <c r="L2" s="479"/>
    </row>
    <row r="3" spans="1:12" ht="15.75">
      <c r="A3" s="478" t="s">
        <v>575</v>
      </c>
      <c r="B3" s="479"/>
      <c r="C3" s="482">
        <f>+bilanci!D5</f>
        <v>0</v>
      </c>
      <c r="D3" s="479"/>
      <c r="E3" s="479"/>
      <c r="F3" s="479"/>
      <c r="G3" s="479"/>
      <c r="H3" s="479"/>
      <c r="I3" s="479"/>
      <c r="J3" s="479"/>
      <c r="K3" s="479"/>
      <c r="L3" s="479"/>
    </row>
    <row r="4" spans="1:12">
      <c r="A4" s="480"/>
      <c r="B4" s="480"/>
      <c r="C4" s="480"/>
      <c r="D4" s="479"/>
      <c r="E4" s="479"/>
      <c r="F4" s="479"/>
      <c r="G4" s="479"/>
      <c r="H4" s="479"/>
      <c r="I4" s="479"/>
      <c r="J4" s="479"/>
      <c r="K4" s="479"/>
      <c r="L4" s="479"/>
    </row>
    <row r="5" spans="1:12">
      <c r="A5" s="479"/>
      <c r="B5" s="479"/>
      <c r="C5" s="479"/>
      <c r="D5" s="479"/>
      <c r="E5" s="479"/>
      <c r="F5" s="479"/>
      <c r="G5" s="479"/>
      <c r="H5" s="479"/>
      <c r="I5" s="479"/>
      <c r="J5" s="479"/>
      <c r="K5" s="479"/>
      <c r="L5" s="479"/>
    </row>
    <row r="6" spans="1:12">
      <c r="A6" s="479"/>
      <c r="B6" s="479"/>
      <c r="C6" s="479"/>
      <c r="D6" s="479"/>
      <c r="E6" s="479"/>
      <c r="F6" s="479"/>
      <c r="G6" s="525" t="s">
        <v>576</v>
      </c>
      <c r="H6" s="525"/>
      <c r="I6" s="525"/>
      <c r="J6" s="525"/>
      <c r="K6" s="525"/>
      <c r="L6" s="525"/>
    </row>
    <row r="7" spans="1:12">
      <c r="A7" s="479"/>
      <c r="B7" s="479"/>
      <c r="C7" s="479"/>
      <c r="D7" s="479"/>
      <c r="E7" s="479"/>
      <c r="F7" s="479"/>
      <c r="G7" s="525"/>
      <c r="H7" s="525"/>
      <c r="I7" s="525"/>
      <c r="J7" s="525"/>
      <c r="K7" s="525"/>
      <c r="L7" s="525"/>
    </row>
    <row r="8" spans="1:12">
      <c r="A8" s="479"/>
      <c r="B8" s="479"/>
      <c r="C8" s="479"/>
      <c r="D8" s="479"/>
      <c r="E8" s="479"/>
      <c r="F8" s="479"/>
      <c r="G8" s="479"/>
      <c r="H8" s="479"/>
      <c r="I8" s="479"/>
      <c r="J8" s="479"/>
      <c r="K8" s="479"/>
      <c r="L8" s="479"/>
    </row>
    <row r="9" spans="1:12">
      <c r="A9" s="479"/>
      <c r="B9" s="479"/>
      <c r="C9" s="479"/>
      <c r="D9" s="479"/>
      <c r="E9" s="479"/>
      <c r="F9" s="479"/>
      <c r="G9" s="479"/>
      <c r="H9" s="479"/>
      <c r="I9" s="479"/>
      <c r="J9" s="479"/>
      <c r="K9" s="479"/>
      <c r="L9" s="479"/>
    </row>
  </sheetData>
  <mergeCells count="2">
    <mergeCell ref="C1:I1"/>
    <mergeCell ref="G6:L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3"/>
  <sheetViews>
    <sheetView zoomScale="110" zoomScaleNormal="110" workbookViewId="0">
      <selection activeCell="C16" sqref="C16"/>
    </sheetView>
  </sheetViews>
  <sheetFormatPr defaultRowHeight="12.75" outlineLevelRow="1"/>
  <cols>
    <col min="1" max="1" width="15" customWidth="1"/>
    <col min="2" max="2" width="16.42578125" customWidth="1"/>
    <col min="3" max="3" width="18.28515625" customWidth="1"/>
    <col min="4" max="5" width="12" customWidth="1"/>
    <col min="8" max="8" width="10.140625" bestFit="1" customWidth="1"/>
    <col min="9" max="9" width="8.28515625" bestFit="1" customWidth="1"/>
    <col min="10" max="10" width="9.5703125" bestFit="1" customWidth="1"/>
    <col min="11" max="11" width="10.28515625" bestFit="1" customWidth="1"/>
    <col min="13" max="13" width="13" customWidth="1"/>
  </cols>
  <sheetData>
    <row r="1" spans="1:13" ht="15.75">
      <c r="A1" s="295" t="s">
        <v>217</v>
      </c>
    </row>
    <row r="2" spans="1:13" ht="115.5" customHeight="1">
      <c r="A2" s="288"/>
      <c r="B2" s="288"/>
      <c r="C2" s="288"/>
      <c r="D2" s="288"/>
      <c r="E2" s="288"/>
      <c r="F2" s="526" t="s">
        <v>583</v>
      </c>
      <c r="G2" s="526"/>
      <c r="H2" s="526"/>
      <c r="I2" s="526"/>
      <c r="J2" s="526"/>
      <c r="K2" s="526"/>
      <c r="L2" s="526"/>
      <c r="M2" s="287"/>
    </row>
    <row r="3" spans="1:13" ht="14.25" customHeight="1">
      <c r="A3" s="288"/>
      <c r="B3" s="288"/>
      <c r="C3" s="288"/>
      <c r="D3" s="288"/>
      <c r="E3" s="288"/>
      <c r="F3" s="293" t="s">
        <v>210</v>
      </c>
      <c r="G3" s="293" t="s">
        <v>212</v>
      </c>
      <c r="H3" s="293" t="s">
        <v>213</v>
      </c>
      <c r="I3" s="293" t="s">
        <v>214</v>
      </c>
      <c r="J3" s="293" t="s">
        <v>215</v>
      </c>
      <c r="K3" s="293" t="s">
        <v>216</v>
      </c>
      <c r="L3" s="293" t="s">
        <v>127</v>
      </c>
      <c r="M3" s="287"/>
    </row>
    <row r="4" spans="1:13" ht="9.75" customHeight="1">
      <c r="A4" s="288"/>
      <c r="B4" s="288"/>
      <c r="C4" s="288"/>
      <c r="D4" s="288"/>
      <c r="E4" s="288"/>
      <c r="F4" s="294"/>
      <c r="G4" s="294"/>
      <c r="H4" s="294"/>
      <c r="I4" s="294"/>
      <c r="J4" s="294"/>
      <c r="K4" s="294"/>
      <c r="L4" s="294"/>
      <c r="M4" s="287"/>
    </row>
    <row r="5" spans="1:13" s="290" customFormat="1">
      <c r="A5" s="289" t="s">
        <v>199</v>
      </c>
      <c r="B5" s="289" t="s">
        <v>200</v>
      </c>
      <c r="C5" s="289" t="s">
        <v>578</v>
      </c>
      <c r="D5" s="289" t="s">
        <v>201</v>
      </c>
      <c r="E5" s="289" t="s">
        <v>218</v>
      </c>
      <c r="F5" s="293" t="s">
        <v>202</v>
      </c>
      <c r="G5" s="293" t="s">
        <v>203</v>
      </c>
      <c r="H5" s="293" t="s">
        <v>204</v>
      </c>
      <c r="I5" s="293" t="s">
        <v>205</v>
      </c>
      <c r="J5" s="293" t="s">
        <v>206</v>
      </c>
      <c r="K5" s="293" t="s">
        <v>207</v>
      </c>
      <c r="L5" s="293" t="s">
        <v>208</v>
      </c>
      <c r="M5" s="289" t="s">
        <v>211</v>
      </c>
    </row>
    <row r="6" spans="1:13" s="290" customFormat="1" ht="13.5" customHeight="1">
      <c r="A6" s="289"/>
      <c r="B6" s="289"/>
      <c r="C6" s="289"/>
      <c r="D6" s="289"/>
      <c r="E6" s="289" t="s">
        <v>219</v>
      </c>
      <c r="F6" s="289"/>
      <c r="G6" s="289"/>
      <c r="H6" s="289"/>
      <c r="I6" s="289"/>
      <c r="J6" s="289"/>
      <c r="K6" s="289"/>
      <c r="L6" s="289"/>
      <c r="M6" s="289"/>
    </row>
    <row r="7" spans="1:13">
      <c r="A7" s="296"/>
      <c r="B7" s="296"/>
      <c r="C7" s="296"/>
      <c r="D7" s="296"/>
      <c r="E7" s="299"/>
      <c r="F7" s="291">
        <f>IF(D7=$F$3,E7/12,0)</f>
        <v>0</v>
      </c>
      <c r="G7" s="291">
        <f>IF(D7=$G$3,E7/12,0)</f>
        <v>0</v>
      </c>
      <c r="H7" s="291">
        <f>IF(D7=$H$3,E7/12,0)</f>
        <v>0</v>
      </c>
      <c r="I7" s="291">
        <f>IF(D7=$I$3,E7/12,0)</f>
        <v>0</v>
      </c>
      <c r="J7" s="291">
        <f>IF(D7=$J$3,E7/12,0)</f>
        <v>0</v>
      </c>
      <c r="K7" s="291">
        <f>IF(D7=$K$3,E7/12,0)</f>
        <v>0</v>
      </c>
      <c r="L7" s="291">
        <f>IF(D7=$L$3,E7/12,0)</f>
        <v>0</v>
      </c>
      <c r="M7" s="297"/>
    </row>
    <row r="8" spans="1:13" outlineLevel="1">
      <c r="A8" s="297"/>
      <c r="B8" s="297"/>
      <c r="C8" s="297"/>
      <c r="D8" s="296"/>
      <c r="E8" s="299"/>
      <c r="F8" s="291">
        <f t="shared" ref="F8:F71" si="0">IF(D8=$F$3,E8/12,0)</f>
        <v>0</v>
      </c>
      <c r="G8" s="291">
        <f t="shared" ref="G8:G71" si="1">IF(D8=$G$3,E8/12,0)</f>
        <v>0</v>
      </c>
      <c r="H8" s="291">
        <f t="shared" ref="H8:H71" si="2">IF(D8=$H$3,E8/12,0)</f>
        <v>0</v>
      </c>
      <c r="I8" s="291">
        <f t="shared" ref="I8:I71" si="3">IF(D8=$I$3,E8/12,0)</f>
        <v>0</v>
      </c>
      <c r="J8" s="291">
        <f t="shared" ref="J8:J71" si="4">IF(D8=$J$3,E8/12,0)</f>
        <v>0</v>
      </c>
      <c r="K8" s="291">
        <f t="shared" ref="K8:K71" si="5">IF(D8=$K$3,E8/12,0)</f>
        <v>0</v>
      </c>
      <c r="L8" s="291">
        <f t="shared" ref="L8:L71" si="6">IF(D8=$L$3,E8/12,0)</f>
        <v>0</v>
      </c>
      <c r="M8" s="297"/>
    </row>
    <row r="9" spans="1:13" outlineLevel="1">
      <c r="A9" s="297"/>
      <c r="B9" s="297"/>
      <c r="C9" s="297"/>
      <c r="D9" s="296"/>
      <c r="E9" s="299"/>
      <c r="F9" s="291">
        <f t="shared" si="0"/>
        <v>0</v>
      </c>
      <c r="G9" s="291">
        <f t="shared" si="1"/>
        <v>0</v>
      </c>
      <c r="H9" s="291">
        <f t="shared" si="2"/>
        <v>0</v>
      </c>
      <c r="I9" s="291">
        <f t="shared" si="3"/>
        <v>0</v>
      </c>
      <c r="J9" s="291">
        <f t="shared" si="4"/>
        <v>0</v>
      </c>
      <c r="K9" s="291">
        <f t="shared" si="5"/>
        <v>0</v>
      </c>
      <c r="L9" s="291">
        <f t="shared" si="6"/>
        <v>0</v>
      </c>
      <c r="M9" s="297"/>
    </row>
    <row r="10" spans="1:13" outlineLevel="1">
      <c r="A10" s="297"/>
      <c r="B10" s="297"/>
      <c r="C10" s="297"/>
      <c r="D10" s="296"/>
      <c r="E10" s="299"/>
      <c r="F10" s="291">
        <f t="shared" si="0"/>
        <v>0</v>
      </c>
      <c r="G10" s="291">
        <f t="shared" si="1"/>
        <v>0</v>
      </c>
      <c r="H10" s="291">
        <f t="shared" si="2"/>
        <v>0</v>
      </c>
      <c r="I10" s="291">
        <f t="shared" si="3"/>
        <v>0</v>
      </c>
      <c r="J10" s="291">
        <f t="shared" si="4"/>
        <v>0</v>
      </c>
      <c r="K10" s="291">
        <f t="shared" si="5"/>
        <v>0</v>
      </c>
      <c r="L10" s="291">
        <f t="shared" si="6"/>
        <v>0</v>
      </c>
      <c r="M10" s="297"/>
    </row>
    <row r="11" spans="1:13" outlineLevel="1">
      <c r="A11" s="297"/>
      <c r="B11" s="297"/>
      <c r="C11" s="297"/>
      <c r="D11" s="296"/>
      <c r="E11" s="299"/>
      <c r="F11" s="291">
        <f t="shared" si="0"/>
        <v>0</v>
      </c>
      <c r="G11" s="291">
        <f t="shared" si="1"/>
        <v>0</v>
      </c>
      <c r="H11" s="291">
        <f t="shared" si="2"/>
        <v>0</v>
      </c>
      <c r="I11" s="291">
        <f t="shared" si="3"/>
        <v>0</v>
      </c>
      <c r="J11" s="291">
        <f t="shared" si="4"/>
        <v>0</v>
      </c>
      <c r="K11" s="291">
        <f t="shared" si="5"/>
        <v>0</v>
      </c>
      <c r="L11" s="291">
        <f t="shared" si="6"/>
        <v>0</v>
      </c>
      <c r="M11" s="297"/>
    </row>
    <row r="12" spans="1:13" outlineLevel="1">
      <c r="A12" s="297"/>
      <c r="B12" s="297"/>
      <c r="C12" s="297"/>
      <c r="D12" s="297"/>
      <c r="E12" s="299"/>
      <c r="F12" s="291">
        <f t="shared" si="0"/>
        <v>0</v>
      </c>
      <c r="G12" s="291">
        <f t="shared" si="1"/>
        <v>0</v>
      </c>
      <c r="H12" s="291">
        <f t="shared" si="2"/>
        <v>0</v>
      </c>
      <c r="I12" s="291">
        <f t="shared" si="3"/>
        <v>0</v>
      </c>
      <c r="J12" s="291">
        <f t="shared" si="4"/>
        <v>0</v>
      </c>
      <c r="K12" s="291">
        <f t="shared" si="5"/>
        <v>0</v>
      </c>
      <c r="L12" s="291">
        <f t="shared" si="6"/>
        <v>0</v>
      </c>
      <c r="M12" s="297"/>
    </row>
    <row r="13" spans="1:13" outlineLevel="1">
      <c r="A13" s="297"/>
      <c r="B13" s="297"/>
      <c r="C13" s="297"/>
      <c r="D13" s="297"/>
      <c r="E13" s="299"/>
      <c r="F13" s="291">
        <f t="shared" si="0"/>
        <v>0</v>
      </c>
      <c r="G13" s="291">
        <f t="shared" si="1"/>
        <v>0</v>
      </c>
      <c r="H13" s="291">
        <f t="shared" si="2"/>
        <v>0</v>
      </c>
      <c r="I13" s="291">
        <f t="shared" si="3"/>
        <v>0</v>
      </c>
      <c r="J13" s="291">
        <f t="shared" si="4"/>
        <v>0</v>
      </c>
      <c r="K13" s="291">
        <f t="shared" si="5"/>
        <v>0</v>
      </c>
      <c r="L13" s="291">
        <f t="shared" si="6"/>
        <v>0</v>
      </c>
      <c r="M13" s="297"/>
    </row>
    <row r="14" spans="1:13" outlineLevel="1">
      <c r="A14" s="297"/>
      <c r="B14" s="297"/>
      <c r="C14" s="297"/>
      <c r="D14" s="297"/>
      <c r="E14" s="299"/>
      <c r="F14" s="291">
        <f t="shared" si="0"/>
        <v>0</v>
      </c>
      <c r="G14" s="291">
        <f t="shared" si="1"/>
        <v>0</v>
      </c>
      <c r="H14" s="291">
        <f t="shared" si="2"/>
        <v>0</v>
      </c>
      <c r="I14" s="291">
        <f t="shared" si="3"/>
        <v>0</v>
      </c>
      <c r="J14" s="291">
        <f t="shared" si="4"/>
        <v>0</v>
      </c>
      <c r="K14" s="291">
        <f t="shared" si="5"/>
        <v>0</v>
      </c>
      <c r="L14" s="291">
        <f t="shared" si="6"/>
        <v>0</v>
      </c>
      <c r="M14" s="297"/>
    </row>
    <row r="15" spans="1:13" outlineLevel="1">
      <c r="A15" s="297"/>
      <c r="B15" s="297"/>
      <c r="C15" s="297"/>
      <c r="D15" s="297"/>
      <c r="E15" s="299"/>
      <c r="F15" s="291">
        <f t="shared" si="0"/>
        <v>0</v>
      </c>
      <c r="G15" s="291">
        <f t="shared" si="1"/>
        <v>0</v>
      </c>
      <c r="H15" s="291">
        <f t="shared" si="2"/>
        <v>0</v>
      </c>
      <c r="I15" s="291">
        <f t="shared" si="3"/>
        <v>0</v>
      </c>
      <c r="J15" s="291">
        <f t="shared" si="4"/>
        <v>0</v>
      </c>
      <c r="K15" s="291">
        <f t="shared" si="5"/>
        <v>0</v>
      </c>
      <c r="L15" s="291">
        <f t="shared" si="6"/>
        <v>0</v>
      </c>
      <c r="M15" s="297"/>
    </row>
    <row r="16" spans="1:13" outlineLevel="1">
      <c r="A16" s="297"/>
      <c r="B16" s="297"/>
      <c r="C16" s="297"/>
      <c r="D16" s="297"/>
      <c r="E16" s="299"/>
      <c r="F16" s="291">
        <f t="shared" si="0"/>
        <v>0</v>
      </c>
      <c r="G16" s="291">
        <f t="shared" si="1"/>
        <v>0</v>
      </c>
      <c r="H16" s="291">
        <f t="shared" si="2"/>
        <v>0</v>
      </c>
      <c r="I16" s="291">
        <f t="shared" si="3"/>
        <v>0</v>
      </c>
      <c r="J16" s="291">
        <f t="shared" si="4"/>
        <v>0</v>
      </c>
      <c r="K16" s="291">
        <f t="shared" si="5"/>
        <v>0</v>
      </c>
      <c r="L16" s="291">
        <f t="shared" si="6"/>
        <v>0</v>
      </c>
      <c r="M16" s="297"/>
    </row>
    <row r="17" spans="1:13" outlineLevel="1">
      <c r="A17" s="297"/>
      <c r="B17" s="297"/>
      <c r="C17" s="297"/>
      <c r="D17" s="297"/>
      <c r="E17" s="299"/>
      <c r="F17" s="291">
        <f t="shared" si="0"/>
        <v>0</v>
      </c>
      <c r="G17" s="291">
        <f t="shared" si="1"/>
        <v>0</v>
      </c>
      <c r="H17" s="291">
        <f t="shared" si="2"/>
        <v>0</v>
      </c>
      <c r="I17" s="291">
        <f t="shared" si="3"/>
        <v>0</v>
      </c>
      <c r="J17" s="291">
        <f t="shared" si="4"/>
        <v>0</v>
      </c>
      <c r="K17" s="291">
        <f t="shared" si="5"/>
        <v>0</v>
      </c>
      <c r="L17" s="291">
        <f t="shared" si="6"/>
        <v>0</v>
      </c>
      <c r="M17" s="297"/>
    </row>
    <row r="18" spans="1:13" outlineLevel="1">
      <c r="A18" s="297"/>
      <c r="B18" s="297"/>
      <c r="C18" s="297"/>
      <c r="D18" s="297"/>
      <c r="E18" s="299"/>
      <c r="F18" s="291">
        <f t="shared" si="0"/>
        <v>0</v>
      </c>
      <c r="G18" s="291">
        <f t="shared" si="1"/>
        <v>0</v>
      </c>
      <c r="H18" s="291">
        <f t="shared" si="2"/>
        <v>0</v>
      </c>
      <c r="I18" s="291">
        <f t="shared" si="3"/>
        <v>0</v>
      </c>
      <c r="J18" s="291">
        <f t="shared" si="4"/>
        <v>0</v>
      </c>
      <c r="K18" s="291">
        <f t="shared" si="5"/>
        <v>0</v>
      </c>
      <c r="L18" s="291">
        <f t="shared" si="6"/>
        <v>0</v>
      </c>
      <c r="M18" s="297"/>
    </row>
    <row r="19" spans="1:13" outlineLevel="1">
      <c r="A19" s="297"/>
      <c r="B19" s="297"/>
      <c r="C19" s="297"/>
      <c r="D19" s="297"/>
      <c r="E19" s="299"/>
      <c r="F19" s="291">
        <f t="shared" si="0"/>
        <v>0</v>
      </c>
      <c r="G19" s="291">
        <f t="shared" si="1"/>
        <v>0</v>
      </c>
      <c r="H19" s="291">
        <f t="shared" si="2"/>
        <v>0</v>
      </c>
      <c r="I19" s="291">
        <f t="shared" si="3"/>
        <v>0</v>
      </c>
      <c r="J19" s="291">
        <f t="shared" si="4"/>
        <v>0</v>
      </c>
      <c r="K19" s="291">
        <f t="shared" si="5"/>
        <v>0</v>
      </c>
      <c r="L19" s="291">
        <f t="shared" si="6"/>
        <v>0</v>
      </c>
      <c r="M19" s="297"/>
    </row>
    <row r="20" spans="1:13" outlineLevel="1">
      <c r="A20" s="297"/>
      <c r="B20" s="297"/>
      <c r="C20" s="297"/>
      <c r="D20" s="297"/>
      <c r="E20" s="299"/>
      <c r="F20" s="291">
        <f t="shared" si="0"/>
        <v>0</v>
      </c>
      <c r="G20" s="291">
        <f t="shared" si="1"/>
        <v>0</v>
      </c>
      <c r="H20" s="291">
        <f t="shared" si="2"/>
        <v>0</v>
      </c>
      <c r="I20" s="291">
        <f t="shared" si="3"/>
        <v>0</v>
      </c>
      <c r="J20" s="291">
        <f t="shared" si="4"/>
        <v>0</v>
      </c>
      <c r="K20" s="291">
        <f t="shared" si="5"/>
        <v>0</v>
      </c>
      <c r="L20" s="291">
        <f t="shared" si="6"/>
        <v>0</v>
      </c>
      <c r="M20" s="297"/>
    </row>
    <row r="21" spans="1:13" outlineLevel="1">
      <c r="A21" s="297"/>
      <c r="B21" s="297"/>
      <c r="C21" s="297"/>
      <c r="D21" s="297"/>
      <c r="E21" s="299"/>
      <c r="F21" s="291">
        <f t="shared" si="0"/>
        <v>0</v>
      </c>
      <c r="G21" s="291">
        <f t="shared" si="1"/>
        <v>0</v>
      </c>
      <c r="H21" s="291">
        <f t="shared" si="2"/>
        <v>0</v>
      </c>
      <c r="I21" s="291">
        <f t="shared" si="3"/>
        <v>0</v>
      </c>
      <c r="J21" s="291">
        <f t="shared" si="4"/>
        <v>0</v>
      </c>
      <c r="K21" s="291">
        <f t="shared" si="5"/>
        <v>0</v>
      </c>
      <c r="L21" s="291">
        <f t="shared" si="6"/>
        <v>0</v>
      </c>
      <c r="M21" s="297"/>
    </row>
    <row r="22" spans="1:13" outlineLevel="1">
      <c r="A22" s="297"/>
      <c r="B22" s="297"/>
      <c r="C22" s="297"/>
      <c r="D22" s="297"/>
      <c r="E22" s="299"/>
      <c r="F22" s="291">
        <f t="shared" si="0"/>
        <v>0</v>
      </c>
      <c r="G22" s="291">
        <f t="shared" si="1"/>
        <v>0</v>
      </c>
      <c r="H22" s="291">
        <f t="shared" si="2"/>
        <v>0</v>
      </c>
      <c r="I22" s="291">
        <f t="shared" si="3"/>
        <v>0</v>
      </c>
      <c r="J22" s="291">
        <f t="shared" si="4"/>
        <v>0</v>
      </c>
      <c r="K22" s="291">
        <f t="shared" si="5"/>
        <v>0</v>
      </c>
      <c r="L22" s="291">
        <f t="shared" si="6"/>
        <v>0</v>
      </c>
      <c r="M22" s="297"/>
    </row>
    <row r="23" spans="1:13" outlineLevel="1">
      <c r="A23" s="297"/>
      <c r="B23" s="297"/>
      <c r="C23" s="297"/>
      <c r="D23" s="297"/>
      <c r="E23" s="299"/>
      <c r="F23" s="291">
        <f t="shared" si="0"/>
        <v>0</v>
      </c>
      <c r="G23" s="291">
        <f t="shared" si="1"/>
        <v>0</v>
      </c>
      <c r="H23" s="291">
        <f t="shared" si="2"/>
        <v>0</v>
      </c>
      <c r="I23" s="291">
        <f t="shared" si="3"/>
        <v>0</v>
      </c>
      <c r="J23" s="291">
        <f t="shared" si="4"/>
        <v>0</v>
      </c>
      <c r="K23" s="291">
        <f t="shared" si="5"/>
        <v>0</v>
      </c>
      <c r="L23" s="291">
        <f t="shared" si="6"/>
        <v>0</v>
      </c>
      <c r="M23" s="297"/>
    </row>
    <row r="24" spans="1:13" outlineLevel="1">
      <c r="A24" s="297"/>
      <c r="B24" s="297"/>
      <c r="C24" s="297"/>
      <c r="D24" s="297"/>
      <c r="E24" s="299"/>
      <c r="F24" s="291">
        <f t="shared" si="0"/>
        <v>0</v>
      </c>
      <c r="G24" s="291">
        <f t="shared" si="1"/>
        <v>0</v>
      </c>
      <c r="H24" s="291">
        <f t="shared" si="2"/>
        <v>0</v>
      </c>
      <c r="I24" s="291">
        <f t="shared" si="3"/>
        <v>0</v>
      </c>
      <c r="J24" s="291">
        <f t="shared" si="4"/>
        <v>0</v>
      </c>
      <c r="K24" s="291">
        <f t="shared" si="5"/>
        <v>0</v>
      </c>
      <c r="L24" s="291">
        <f t="shared" si="6"/>
        <v>0</v>
      </c>
      <c r="M24" s="297"/>
    </row>
    <row r="25" spans="1:13" outlineLevel="1">
      <c r="A25" s="297"/>
      <c r="B25" s="297"/>
      <c r="C25" s="297"/>
      <c r="D25" s="297"/>
      <c r="E25" s="299"/>
      <c r="F25" s="291">
        <f t="shared" si="0"/>
        <v>0</v>
      </c>
      <c r="G25" s="291">
        <f t="shared" si="1"/>
        <v>0</v>
      </c>
      <c r="H25" s="291">
        <f t="shared" si="2"/>
        <v>0</v>
      </c>
      <c r="I25" s="291">
        <f t="shared" si="3"/>
        <v>0</v>
      </c>
      <c r="J25" s="291">
        <f t="shared" si="4"/>
        <v>0</v>
      </c>
      <c r="K25" s="291">
        <f t="shared" si="5"/>
        <v>0</v>
      </c>
      <c r="L25" s="291">
        <f t="shared" si="6"/>
        <v>0</v>
      </c>
      <c r="M25" s="297"/>
    </row>
    <row r="26" spans="1:13" outlineLevel="1">
      <c r="A26" s="297"/>
      <c r="B26" s="297"/>
      <c r="C26" s="297"/>
      <c r="D26" s="297"/>
      <c r="E26" s="299"/>
      <c r="F26" s="291">
        <f t="shared" si="0"/>
        <v>0</v>
      </c>
      <c r="G26" s="291">
        <f t="shared" si="1"/>
        <v>0</v>
      </c>
      <c r="H26" s="291">
        <f t="shared" si="2"/>
        <v>0</v>
      </c>
      <c r="I26" s="291">
        <f t="shared" si="3"/>
        <v>0</v>
      </c>
      <c r="J26" s="291">
        <f t="shared" si="4"/>
        <v>0</v>
      </c>
      <c r="K26" s="291">
        <f t="shared" si="5"/>
        <v>0</v>
      </c>
      <c r="L26" s="291">
        <f t="shared" si="6"/>
        <v>0</v>
      </c>
      <c r="M26" s="297"/>
    </row>
    <row r="27" spans="1:13" outlineLevel="1">
      <c r="A27" s="297"/>
      <c r="B27" s="297"/>
      <c r="C27" s="297"/>
      <c r="D27" s="297"/>
      <c r="E27" s="299"/>
      <c r="F27" s="291">
        <f t="shared" si="0"/>
        <v>0</v>
      </c>
      <c r="G27" s="291">
        <f t="shared" si="1"/>
        <v>0</v>
      </c>
      <c r="H27" s="291">
        <f t="shared" si="2"/>
        <v>0</v>
      </c>
      <c r="I27" s="291">
        <f t="shared" si="3"/>
        <v>0</v>
      </c>
      <c r="J27" s="291">
        <f t="shared" si="4"/>
        <v>0</v>
      </c>
      <c r="K27" s="291">
        <f t="shared" si="5"/>
        <v>0</v>
      </c>
      <c r="L27" s="291">
        <f t="shared" si="6"/>
        <v>0</v>
      </c>
      <c r="M27" s="297"/>
    </row>
    <row r="28" spans="1:13" outlineLevel="1">
      <c r="A28" s="297"/>
      <c r="B28" s="297"/>
      <c r="C28" s="297"/>
      <c r="D28" s="297"/>
      <c r="E28" s="299"/>
      <c r="F28" s="291">
        <f t="shared" si="0"/>
        <v>0</v>
      </c>
      <c r="G28" s="291">
        <f t="shared" si="1"/>
        <v>0</v>
      </c>
      <c r="H28" s="291">
        <f t="shared" si="2"/>
        <v>0</v>
      </c>
      <c r="I28" s="291">
        <f t="shared" si="3"/>
        <v>0</v>
      </c>
      <c r="J28" s="291">
        <f t="shared" si="4"/>
        <v>0</v>
      </c>
      <c r="K28" s="291">
        <f t="shared" si="5"/>
        <v>0</v>
      </c>
      <c r="L28" s="291">
        <f t="shared" si="6"/>
        <v>0</v>
      </c>
      <c r="M28" s="297"/>
    </row>
    <row r="29" spans="1:13" outlineLevel="1">
      <c r="A29" s="297"/>
      <c r="B29" s="297"/>
      <c r="C29" s="297"/>
      <c r="D29" s="297"/>
      <c r="E29" s="299"/>
      <c r="F29" s="291">
        <f t="shared" si="0"/>
        <v>0</v>
      </c>
      <c r="G29" s="291">
        <f t="shared" si="1"/>
        <v>0</v>
      </c>
      <c r="H29" s="291">
        <f t="shared" si="2"/>
        <v>0</v>
      </c>
      <c r="I29" s="291">
        <f t="shared" si="3"/>
        <v>0</v>
      </c>
      <c r="J29" s="291">
        <f t="shared" si="4"/>
        <v>0</v>
      </c>
      <c r="K29" s="291">
        <f t="shared" si="5"/>
        <v>0</v>
      </c>
      <c r="L29" s="291">
        <f t="shared" si="6"/>
        <v>0</v>
      </c>
      <c r="M29" s="297"/>
    </row>
    <row r="30" spans="1:13" outlineLevel="1">
      <c r="A30" s="297"/>
      <c r="B30" s="297"/>
      <c r="C30" s="297"/>
      <c r="D30" s="297"/>
      <c r="E30" s="299"/>
      <c r="F30" s="291">
        <f t="shared" si="0"/>
        <v>0</v>
      </c>
      <c r="G30" s="291">
        <f t="shared" si="1"/>
        <v>0</v>
      </c>
      <c r="H30" s="291">
        <f t="shared" si="2"/>
        <v>0</v>
      </c>
      <c r="I30" s="291">
        <f t="shared" si="3"/>
        <v>0</v>
      </c>
      <c r="J30" s="291">
        <f t="shared" si="4"/>
        <v>0</v>
      </c>
      <c r="K30" s="291">
        <f t="shared" si="5"/>
        <v>0</v>
      </c>
      <c r="L30" s="291">
        <f t="shared" si="6"/>
        <v>0</v>
      </c>
      <c r="M30" s="297"/>
    </row>
    <row r="31" spans="1:13" outlineLevel="1">
      <c r="A31" s="297"/>
      <c r="B31" s="297"/>
      <c r="C31" s="297"/>
      <c r="D31" s="297"/>
      <c r="E31" s="299"/>
      <c r="F31" s="291">
        <f t="shared" si="0"/>
        <v>0</v>
      </c>
      <c r="G31" s="291">
        <f t="shared" si="1"/>
        <v>0</v>
      </c>
      <c r="H31" s="291">
        <f t="shared" si="2"/>
        <v>0</v>
      </c>
      <c r="I31" s="291">
        <f t="shared" si="3"/>
        <v>0</v>
      </c>
      <c r="J31" s="291">
        <f t="shared" si="4"/>
        <v>0</v>
      </c>
      <c r="K31" s="291">
        <f t="shared" si="5"/>
        <v>0</v>
      </c>
      <c r="L31" s="291">
        <f t="shared" si="6"/>
        <v>0</v>
      </c>
      <c r="M31" s="297"/>
    </row>
    <row r="32" spans="1:13" outlineLevel="1">
      <c r="A32" s="297"/>
      <c r="B32" s="297"/>
      <c r="C32" s="297"/>
      <c r="D32" s="297"/>
      <c r="E32" s="299"/>
      <c r="F32" s="291">
        <f t="shared" si="0"/>
        <v>0</v>
      </c>
      <c r="G32" s="291">
        <f t="shared" si="1"/>
        <v>0</v>
      </c>
      <c r="H32" s="291">
        <f t="shared" si="2"/>
        <v>0</v>
      </c>
      <c r="I32" s="291">
        <f t="shared" si="3"/>
        <v>0</v>
      </c>
      <c r="J32" s="291">
        <f t="shared" si="4"/>
        <v>0</v>
      </c>
      <c r="K32" s="291">
        <f t="shared" si="5"/>
        <v>0</v>
      </c>
      <c r="L32" s="291">
        <f t="shared" si="6"/>
        <v>0</v>
      </c>
      <c r="M32" s="297"/>
    </row>
    <row r="33" spans="1:13" outlineLevel="1">
      <c r="A33" s="297"/>
      <c r="B33" s="297"/>
      <c r="C33" s="297"/>
      <c r="D33" s="297"/>
      <c r="E33" s="299"/>
      <c r="F33" s="291">
        <f t="shared" si="0"/>
        <v>0</v>
      </c>
      <c r="G33" s="291">
        <f t="shared" si="1"/>
        <v>0</v>
      </c>
      <c r="H33" s="291">
        <f t="shared" si="2"/>
        <v>0</v>
      </c>
      <c r="I33" s="291">
        <f t="shared" si="3"/>
        <v>0</v>
      </c>
      <c r="J33" s="291">
        <f t="shared" si="4"/>
        <v>0</v>
      </c>
      <c r="K33" s="291">
        <f t="shared" si="5"/>
        <v>0</v>
      </c>
      <c r="L33" s="291">
        <f t="shared" si="6"/>
        <v>0</v>
      </c>
      <c r="M33" s="297"/>
    </row>
    <row r="34" spans="1:13" outlineLevel="1">
      <c r="A34" s="297"/>
      <c r="B34" s="297"/>
      <c r="C34" s="297"/>
      <c r="D34" s="297"/>
      <c r="E34" s="299"/>
      <c r="F34" s="291">
        <f t="shared" si="0"/>
        <v>0</v>
      </c>
      <c r="G34" s="291">
        <f t="shared" si="1"/>
        <v>0</v>
      </c>
      <c r="H34" s="291">
        <f t="shared" si="2"/>
        <v>0</v>
      </c>
      <c r="I34" s="291">
        <f t="shared" si="3"/>
        <v>0</v>
      </c>
      <c r="J34" s="291">
        <f t="shared" si="4"/>
        <v>0</v>
      </c>
      <c r="K34" s="291">
        <f t="shared" si="5"/>
        <v>0</v>
      </c>
      <c r="L34" s="291">
        <f t="shared" si="6"/>
        <v>0</v>
      </c>
      <c r="M34" s="297"/>
    </row>
    <row r="35" spans="1:13" outlineLevel="1">
      <c r="A35" s="297"/>
      <c r="B35" s="297"/>
      <c r="C35" s="297"/>
      <c r="D35" s="297"/>
      <c r="E35" s="299"/>
      <c r="F35" s="291">
        <f t="shared" si="0"/>
        <v>0</v>
      </c>
      <c r="G35" s="291">
        <f t="shared" si="1"/>
        <v>0</v>
      </c>
      <c r="H35" s="291">
        <f t="shared" si="2"/>
        <v>0</v>
      </c>
      <c r="I35" s="291">
        <f t="shared" si="3"/>
        <v>0</v>
      </c>
      <c r="J35" s="291">
        <f t="shared" si="4"/>
        <v>0</v>
      </c>
      <c r="K35" s="291">
        <f t="shared" si="5"/>
        <v>0</v>
      </c>
      <c r="L35" s="291">
        <f t="shared" si="6"/>
        <v>0</v>
      </c>
      <c r="M35" s="297"/>
    </row>
    <row r="36" spans="1:13" outlineLevel="1">
      <c r="A36" s="297"/>
      <c r="B36" s="297"/>
      <c r="C36" s="297"/>
      <c r="D36" s="297"/>
      <c r="E36" s="299"/>
      <c r="F36" s="291">
        <f t="shared" si="0"/>
        <v>0</v>
      </c>
      <c r="G36" s="291">
        <f t="shared" si="1"/>
        <v>0</v>
      </c>
      <c r="H36" s="291">
        <f t="shared" si="2"/>
        <v>0</v>
      </c>
      <c r="I36" s="291">
        <f t="shared" si="3"/>
        <v>0</v>
      </c>
      <c r="J36" s="291">
        <f t="shared" si="4"/>
        <v>0</v>
      </c>
      <c r="K36" s="291">
        <f t="shared" si="5"/>
        <v>0</v>
      </c>
      <c r="L36" s="291">
        <f t="shared" si="6"/>
        <v>0</v>
      </c>
      <c r="M36" s="297"/>
    </row>
    <row r="37" spans="1:13" outlineLevel="1">
      <c r="A37" s="297"/>
      <c r="B37" s="297"/>
      <c r="C37" s="297"/>
      <c r="D37" s="297"/>
      <c r="E37" s="299"/>
      <c r="F37" s="291">
        <f t="shared" si="0"/>
        <v>0</v>
      </c>
      <c r="G37" s="291">
        <f t="shared" si="1"/>
        <v>0</v>
      </c>
      <c r="H37" s="291">
        <f t="shared" si="2"/>
        <v>0</v>
      </c>
      <c r="I37" s="291">
        <f t="shared" si="3"/>
        <v>0</v>
      </c>
      <c r="J37" s="291">
        <f t="shared" si="4"/>
        <v>0</v>
      </c>
      <c r="K37" s="291">
        <f t="shared" si="5"/>
        <v>0</v>
      </c>
      <c r="L37" s="291">
        <f t="shared" si="6"/>
        <v>0</v>
      </c>
      <c r="M37" s="297"/>
    </row>
    <row r="38" spans="1:13" outlineLevel="1">
      <c r="A38" s="297"/>
      <c r="B38" s="297"/>
      <c r="C38" s="297"/>
      <c r="D38" s="297"/>
      <c r="E38" s="299"/>
      <c r="F38" s="291">
        <f t="shared" si="0"/>
        <v>0</v>
      </c>
      <c r="G38" s="291">
        <f t="shared" si="1"/>
        <v>0</v>
      </c>
      <c r="H38" s="291">
        <f t="shared" si="2"/>
        <v>0</v>
      </c>
      <c r="I38" s="291">
        <f t="shared" si="3"/>
        <v>0</v>
      </c>
      <c r="J38" s="291">
        <f t="shared" si="4"/>
        <v>0</v>
      </c>
      <c r="K38" s="291">
        <f t="shared" si="5"/>
        <v>0</v>
      </c>
      <c r="L38" s="291">
        <f t="shared" si="6"/>
        <v>0</v>
      </c>
      <c r="M38" s="297"/>
    </row>
    <row r="39" spans="1:13" outlineLevel="1">
      <c r="A39" s="297"/>
      <c r="B39" s="297"/>
      <c r="C39" s="297"/>
      <c r="D39" s="297"/>
      <c r="E39" s="299"/>
      <c r="F39" s="291">
        <f t="shared" si="0"/>
        <v>0</v>
      </c>
      <c r="G39" s="291">
        <f t="shared" si="1"/>
        <v>0</v>
      </c>
      <c r="H39" s="291">
        <f t="shared" si="2"/>
        <v>0</v>
      </c>
      <c r="I39" s="291">
        <f t="shared" si="3"/>
        <v>0</v>
      </c>
      <c r="J39" s="291">
        <f t="shared" si="4"/>
        <v>0</v>
      </c>
      <c r="K39" s="291">
        <f t="shared" si="5"/>
        <v>0</v>
      </c>
      <c r="L39" s="291">
        <f t="shared" si="6"/>
        <v>0</v>
      </c>
      <c r="M39" s="297"/>
    </row>
    <row r="40" spans="1:13" outlineLevel="1">
      <c r="A40" s="297"/>
      <c r="B40" s="297"/>
      <c r="C40" s="297"/>
      <c r="D40" s="297"/>
      <c r="E40" s="299"/>
      <c r="F40" s="291">
        <f t="shared" si="0"/>
        <v>0</v>
      </c>
      <c r="G40" s="291">
        <f t="shared" si="1"/>
        <v>0</v>
      </c>
      <c r="H40" s="291">
        <f t="shared" si="2"/>
        <v>0</v>
      </c>
      <c r="I40" s="291">
        <f t="shared" si="3"/>
        <v>0</v>
      </c>
      <c r="J40" s="291">
        <f t="shared" si="4"/>
        <v>0</v>
      </c>
      <c r="K40" s="291">
        <f t="shared" si="5"/>
        <v>0</v>
      </c>
      <c r="L40" s="291">
        <f t="shared" si="6"/>
        <v>0</v>
      </c>
      <c r="M40" s="297"/>
    </row>
    <row r="41" spans="1:13" outlineLevel="1">
      <c r="A41" s="297"/>
      <c r="B41" s="297"/>
      <c r="C41" s="297"/>
      <c r="D41" s="297"/>
      <c r="E41" s="299"/>
      <c r="F41" s="291">
        <f t="shared" si="0"/>
        <v>0</v>
      </c>
      <c r="G41" s="291">
        <f t="shared" si="1"/>
        <v>0</v>
      </c>
      <c r="H41" s="291">
        <f t="shared" si="2"/>
        <v>0</v>
      </c>
      <c r="I41" s="291">
        <f t="shared" si="3"/>
        <v>0</v>
      </c>
      <c r="J41" s="291">
        <f t="shared" si="4"/>
        <v>0</v>
      </c>
      <c r="K41" s="291">
        <f t="shared" si="5"/>
        <v>0</v>
      </c>
      <c r="L41" s="291">
        <f t="shared" si="6"/>
        <v>0</v>
      </c>
      <c r="M41" s="297"/>
    </row>
    <row r="42" spans="1:13" outlineLevel="1">
      <c r="A42" s="297"/>
      <c r="B42" s="297"/>
      <c r="C42" s="297"/>
      <c r="D42" s="297"/>
      <c r="E42" s="299"/>
      <c r="F42" s="291">
        <f t="shared" si="0"/>
        <v>0</v>
      </c>
      <c r="G42" s="291">
        <f t="shared" si="1"/>
        <v>0</v>
      </c>
      <c r="H42" s="291">
        <f t="shared" si="2"/>
        <v>0</v>
      </c>
      <c r="I42" s="291">
        <f t="shared" si="3"/>
        <v>0</v>
      </c>
      <c r="J42" s="291">
        <f t="shared" si="4"/>
        <v>0</v>
      </c>
      <c r="K42" s="291">
        <f t="shared" si="5"/>
        <v>0</v>
      </c>
      <c r="L42" s="291">
        <f t="shared" si="6"/>
        <v>0</v>
      </c>
      <c r="M42" s="297"/>
    </row>
    <row r="43" spans="1:13" outlineLevel="1">
      <c r="A43" s="297"/>
      <c r="B43" s="297"/>
      <c r="C43" s="297"/>
      <c r="D43" s="297"/>
      <c r="E43" s="299"/>
      <c r="F43" s="291">
        <f t="shared" si="0"/>
        <v>0</v>
      </c>
      <c r="G43" s="291">
        <f t="shared" si="1"/>
        <v>0</v>
      </c>
      <c r="H43" s="291">
        <f t="shared" si="2"/>
        <v>0</v>
      </c>
      <c r="I43" s="291">
        <f t="shared" si="3"/>
        <v>0</v>
      </c>
      <c r="J43" s="291">
        <f t="shared" si="4"/>
        <v>0</v>
      </c>
      <c r="K43" s="291">
        <f t="shared" si="5"/>
        <v>0</v>
      </c>
      <c r="L43" s="291">
        <f t="shared" si="6"/>
        <v>0</v>
      </c>
      <c r="M43" s="297"/>
    </row>
    <row r="44" spans="1:13" outlineLevel="1">
      <c r="A44" s="297"/>
      <c r="B44" s="297"/>
      <c r="C44" s="297"/>
      <c r="D44" s="297"/>
      <c r="E44" s="299"/>
      <c r="F44" s="291">
        <f t="shared" si="0"/>
        <v>0</v>
      </c>
      <c r="G44" s="291">
        <f t="shared" si="1"/>
        <v>0</v>
      </c>
      <c r="H44" s="291">
        <f t="shared" si="2"/>
        <v>0</v>
      </c>
      <c r="I44" s="291">
        <f t="shared" si="3"/>
        <v>0</v>
      </c>
      <c r="J44" s="291">
        <f t="shared" si="4"/>
        <v>0</v>
      </c>
      <c r="K44" s="291">
        <f t="shared" si="5"/>
        <v>0</v>
      </c>
      <c r="L44" s="291">
        <f t="shared" si="6"/>
        <v>0</v>
      </c>
      <c r="M44" s="297"/>
    </row>
    <row r="45" spans="1:13" outlineLevel="1">
      <c r="A45" s="297"/>
      <c r="B45" s="297"/>
      <c r="C45" s="297"/>
      <c r="D45" s="297"/>
      <c r="E45" s="299"/>
      <c r="F45" s="291">
        <f t="shared" si="0"/>
        <v>0</v>
      </c>
      <c r="G45" s="291">
        <f t="shared" si="1"/>
        <v>0</v>
      </c>
      <c r="H45" s="291">
        <f t="shared" si="2"/>
        <v>0</v>
      </c>
      <c r="I45" s="291">
        <f t="shared" si="3"/>
        <v>0</v>
      </c>
      <c r="J45" s="291">
        <f t="shared" si="4"/>
        <v>0</v>
      </c>
      <c r="K45" s="291">
        <f t="shared" si="5"/>
        <v>0</v>
      </c>
      <c r="L45" s="291">
        <f t="shared" si="6"/>
        <v>0</v>
      </c>
      <c r="M45" s="297"/>
    </row>
    <row r="46" spans="1:13" outlineLevel="1">
      <c r="A46" s="297"/>
      <c r="B46" s="297"/>
      <c r="C46" s="297"/>
      <c r="D46" s="297"/>
      <c r="E46" s="299"/>
      <c r="F46" s="291">
        <f t="shared" si="0"/>
        <v>0</v>
      </c>
      <c r="G46" s="291">
        <f t="shared" si="1"/>
        <v>0</v>
      </c>
      <c r="H46" s="291">
        <f t="shared" si="2"/>
        <v>0</v>
      </c>
      <c r="I46" s="291">
        <f t="shared" si="3"/>
        <v>0</v>
      </c>
      <c r="J46" s="291">
        <f t="shared" si="4"/>
        <v>0</v>
      </c>
      <c r="K46" s="291">
        <f t="shared" si="5"/>
        <v>0</v>
      </c>
      <c r="L46" s="291">
        <f t="shared" si="6"/>
        <v>0</v>
      </c>
      <c r="M46" s="297"/>
    </row>
    <row r="47" spans="1:13" outlineLevel="1">
      <c r="A47" s="297"/>
      <c r="B47" s="297"/>
      <c r="C47" s="297"/>
      <c r="D47" s="297"/>
      <c r="E47" s="299"/>
      <c r="F47" s="291">
        <f t="shared" si="0"/>
        <v>0</v>
      </c>
      <c r="G47" s="291">
        <f t="shared" si="1"/>
        <v>0</v>
      </c>
      <c r="H47" s="291">
        <f t="shared" si="2"/>
        <v>0</v>
      </c>
      <c r="I47" s="291">
        <f t="shared" si="3"/>
        <v>0</v>
      </c>
      <c r="J47" s="291">
        <f t="shared" si="4"/>
        <v>0</v>
      </c>
      <c r="K47" s="291">
        <f t="shared" si="5"/>
        <v>0</v>
      </c>
      <c r="L47" s="291">
        <f t="shared" si="6"/>
        <v>0</v>
      </c>
      <c r="M47" s="297"/>
    </row>
    <row r="48" spans="1:13" outlineLevel="1">
      <c r="A48" s="297"/>
      <c r="B48" s="297"/>
      <c r="C48" s="297"/>
      <c r="D48" s="297"/>
      <c r="E48" s="299"/>
      <c r="F48" s="291">
        <f t="shared" si="0"/>
        <v>0</v>
      </c>
      <c r="G48" s="291">
        <f t="shared" si="1"/>
        <v>0</v>
      </c>
      <c r="H48" s="291">
        <f t="shared" si="2"/>
        <v>0</v>
      </c>
      <c r="I48" s="291">
        <f t="shared" si="3"/>
        <v>0</v>
      </c>
      <c r="J48" s="291">
        <f t="shared" si="4"/>
        <v>0</v>
      </c>
      <c r="K48" s="291">
        <f t="shared" si="5"/>
        <v>0</v>
      </c>
      <c r="L48" s="291">
        <f t="shared" si="6"/>
        <v>0</v>
      </c>
      <c r="M48" s="297"/>
    </row>
    <row r="49" spans="1:13" outlineLevel="1">
      <c r="A49" s="297"/>
      <c r="B49" s="297"/>
      <c r="C49" s="297"/>
      <c r="D49" s="297"/>
      <c r="E49" s="299"/>
      <c r="F49" s="291">
        <f t="shared" si="0"/>
        <v>0</v>
      </c>
      <c r="G49" s="291">
        <f t="shared" si="1"/>
        <v>0</v>
      </c>
      <c r="H49" s="291">
        <f t="shared" si="2"/>
        <v>0</v>
      </c>
      <c r="I49" s="291">
        <f t="shared" si="3"/>
        <v>0</v>
      </c>
      <c r="J49" s="291">
        <f t="shared" si="4"/>
        <v>0</v>
      </c>
      <c r="K49" s="291">
        <f t="shared" si="5"/>
        <v>0</v>
      </c>
      <c r="L49" s="291">
        <f t="shared" si="6"/>
        <v>0</v>
      </c>
      <c r="M49" s="297"/>
    </row>
    <row r="50" spans="1:13" outlineLevel="1">
      <c r="A50" s="297"/>
      <c r="B50" s="297"/>
      <c r="C50" s="297"/>
      <c r="D50" s="297"/>
      <c r="E50" s="299"/>
      <c r="F50" s="291">
        <f t="shared" si="0"/>
        <v>0</v>
      </c>
      <c r="G50" s="291">
        <f t="shared" si="1"/>
        <v>0</v>
      </c>
      <c r="H50" s="291">
        <f t="shared" si="2"/>
        <v>0</v>
      </c>
      <c r="I50" s="291">
        <f t="shared" si="3"/>
        <v>0</v>
      </c>
      <c r="J50" s="291">
        <f t="shared" si="4"/>
        <v>0</v>
      </c>
      <c r="K50" s="291">
        <f t="shared" si="5"/>
        <v>0</v>
      </c>
      <c r="L50" s="291">
        <f t="shared" si="6"/>
        <v>0</v>
      </c>
      <c r="M50" s="297"/>
    </row>
    <row r="51" spans="1:13" outlineLevel="1">
      <c r="A51" s="297"/>
      <c r="B51" s="297"/>
      <c r="C51" s="297"/>
      <c r="D51" s="297"/>
      <c r="E51" s="299"/>
      <c r="F51" s="291">
        <f t="shared" si="0"/>
        <v>0</v>
      </c>
      <c r="G51" s="291">
        <f t="shared" si="1"/>
        <v>0</v>
      </c>
      <c r="H51" s="291">
        <f t="shared" si="2"/>
        <v>0</v>
      </c>
      <c r="I51" s="291">
        <f t="shared" si="3"/>
        <v>0</v>
      </c>
      <c r="J51" s="291">
        <f t="shared" si="4"/>
        <v>0</v>
      </c>
      <c r="K51" s="291">
        <f t="shared" si="5"/>
        <v>0</v>
      </c>
      <c r="L51" s="291">
        <f t="shared" si="6"/>
        <v>0</v>
      </c>
      <c r="M51" s="297"/>
    </row>
    <row r="52" spans="1:13" outlineLevel="1">
      <c r="A52" s="297"/>
      <c r="B52" s="297"/>
      <c r="C52" s="297"/>
      <c r="D52" s="297"/>
      <c r="E52" s="299"/>
      <c r="F52" s="291">
        <f t="shared" si="0"/>
        <v>0</v>
      </c>
      <c r="G52" s="291">
        <f t="shared" si="1"/>
        <v>0</v>
      </c>
      <c r="H52" s="291">
        <f t="shared" si="2"/>
        <v>0</v>
      </c>
      <c r="I52" s="291">
        <f t="shared" si="3"/>
        <v>0</v>
      </c>
      <c r="J52" s="291">
        <f t="shared" si="4"/>
        <v>0</v>
      </c>
      <c r="K52" s="291">
        <f t="shared" si="5"/>
        <v>0</v>
      </c>
      <c r="L52" s="291">
        <f t="shared" si="6"/>
        <v>0</v>
      </c>
      <c r="M52" s="297"/>
    </row>
    <row r="53" spans="1:13" outlineLevel="1">
      <c r="A53" s="297"/>
      <c r="B53" s="297"/>
      <c r="C53" s="297"/>
      <c r="D53" s="297"/>
      <c r="E53" s="299"/>
      <c r="F53" s="291">
        <f t="shared" si="0"/>
        <v>0</v>
      </c>
      <c r="G53" s="291">
        <f t="shared" si="1"/>
        <v>0</v>
      </c>
      <c r="H53" s="291">
        <f t="shared" si="2"/>
        <v>0</v>
      </c>
      <c r="I53" s="291">
        <f t="shared" si="3"/>
        <v>0</v>
      </c>
      <c r="J53" s="291">
        <f t="shared" si="4"/>
        <v>0</v>
      </c>
      <c r="K53" s="291">
        <f t="shared" si="5"/>
        <v>0</v>
      </c>
      <c r="L53" s="291">
        <f t="shared" si="6"/>
        <v>0</v>
      </c>
      <c r="M53" s="297"/>
    </row>
    <row r="54" spans="1:13" outlineLevel="1">
      <c r="A54" s="297"/>
      <c r="B54" s="297"/>
      <c r="C54" s="297"/>
      <c r="D54" s="297"/>
      <c r="E54" s="299"/>
      <c r="F54" s="291">
        <f t="shared" si="0"/>
        <v>0</v>
      </c>
      <c r="G54" s="291">
        <f t="shared" si="1"/>
        <v>0</v>
      </c>
      <c r="H54" s="291">
        <f t="shared" si="2"/>
        <v>0</v>
      </c>
      <c r="I54" s="291">
        <f t="shared" si="3"/>
        <v>0</v>
      </c>
      <c r="J54" s="291">
        <f t="shared" si="4"/>
        <v>0</v>
      </c>
      <c r="K54" s="291">
        <f t="shared" si="5"/>
        <v>0</v>
      </c>
      <c r="L54" s="291">
        <f t="shared" si="6"/>
        <v>0</v>
      </c>
      <c r="M54" s="297"/>
    </row>
    <row r="55" spans="1:13" outlineLevel="1">
      <c r="A55" s="297"/>
      <c r="B55" s="297"/>
      <c r="C55" s="297"/>
      <c r="D55" s="297"/>
      <c r="E55" s="299"/>
      <c r="F55" s="291">
        <f t="shared" si="0"/>
        <v>0</v>
      </c>
      <c r="G55" s="291">
        <f t="shared" si="1"/>
        <v>0</v>
      </c>
      <c r="H55" s="291">
        <f t="shared" si="2"/>
        <v>0</v>
      </c>
      <c r="I55" s="291">
        <f t="shared" si="3"/>
        <v>0</v>
      </c>
      <c r="J55" s="291">
        <f t="shared" si="4"/>
        <v>0</v>
      </c>
      <c r="K55" s="291">
        <f t="shared" si="5"/>
        <v>0</v>
      </c>
      <c r="L55" s="291">
        <f t="shared" si="6"/>
        <v>0</v>
      </c>
      <c r="M55" s="297"/>
    </row>
    <row r="56" spans="1:13" outlineLevel="1">
      <c r="A56" s="297"/>
      <c r="B56" s="297"/>
      <c r="C56" s="297"/>
      <c r="D56" s="297"/>
      <c r="E56" s="299"/>
      <c r="F56" s="291">
        <f t="shared" si="0"/>
        <v>0</v>
      </c>
      <c r="G56" s="291">
        <f t="shared" si="1"/>
        <v>0</v>
      </c>
      <c r="H56" s="291">
        <f t="shared" si="2"/>
        <v>0</v>
      </c>
      <c r="I56" s="291">
        <f t="shared" si="3"/>
        <v>0</v>
      </c>
      <c r="J56" s="291">
        <f t="shared" si="4"/>
        <v>0</v>
      </c>
      <c r="K56" s="291">
        <f t="shared" si="5"/>
        <v>0</v>
      </c>
      <c r="L56" s="291">
        <f t="shared" si="6"/>
        <v>0</v>
      </c>
      <c r="M56" s="297"/>
    </row>
    <row r="57" spans="1:13" outlineLevel="1">
      <c r="A57" s="297"/>
      <c r="B57" s="297"/>
      <c r="C57" s="297"/>
      <c r="D57" s="297"/>
      <c r="E57" s="299"/>
      <c r="F57" s="291">
        <f t="shared" si="0"/>
        <v>0</v>
      </c>
      <c r="G57" s="291">
        <f t="shared" si="1"/>
        <v>0</v>
      </c>
      <c r="H57" s="291">
        <f t="shared" si="2"/>
        <v>0</v>
      </c>
      <c r="I57" s="291">
        <f t="shared" si="3"/>
        <v>0</v>
      </c>
      <c r="J57" s="291">
        <f t="shared" si="4"/>
        <v>0</v>
      </c>
      <c r="K57" s="291">
        <f t="shared" si="5"/>
        <v>0</v>
      </c>
      <c r="L57" s="291">
        <f t="shared" si="6"/>
        <v>0</v>
      </c>
      <c r="M57" s="297"/>
    </row>
    <row r="58" spans="1:13" outlineLevel="1">
      <c r="A58" s="297"/>
      <c r="B58" s="297"/>
      <c r="C58" s="297"/>
      <c r="D58" s="297"/>
      <c r="E58" s="299"/>
      <c r="F58" s="291">
        <f t="shared" si="0"/>
        <v>0</v>
      </c>
      <c r="G58" s="291">
        <f t="shared" si="1"/>
        <v>0</v>
      </c>
      <c r="H58" s="291">
        <f t="shared" si="2"/>
        <v>0</v>
      </c>
      <c r="I58" s="291">
        <f t="shared" si="3"/>
        <v>0</v>
      </c>
      <c r="J58" s="291">
        <f t="shared" si="4"/>
        <v>0</v>
      </c>
      <c r="K58" s="291">
        <f t="shared" si="5"/>
        <v>0</v>
      </c>
      <c r="L58" s="291">
        <f t="shared" si="6"/>
        <v>0</v>
      </c>
      <c r="M58" s="297"/>
    </row>
    <row r="59" spans="1:13" outlineLevel="1">
      <c r="A59" s="297"/>
      <c r="B59" s="297"/>
      <c r="C59" s="297"/>
      <c r="D59" s="297"/>
      <c r="E59" s="299"/>
      <c r="F59" s="291">
        <f t="shared" si="0"/>
        <v>0</v>
      </c>
      <c r="G59" s="291">
        <f t="shared" si="1"/>
        <v>0</v>
      </c>
      <c r="H59" s="291">
        <f t="shared" si="2"/>
        <v>0</v>
      </c>
      <c r="I59" s="291">
        <f t="shared" si="3"/>
        <v>0</v>
      </c>
      <c r="J59" s="291">
        <f t="shared" si="4"/>
        <v>0</v>
      </c>
      <c r="K59" s="291">
        <f t="shared" si="5"/>
        <v>0</v>
      </c>
      <c r="L59" s="291">
        <f t="shared" si="6"/>
        <v>0</v>
      </c>
      <c r="M59" s="297"/>
    </row>
    <row r="60" spans="1:13" outlineLevel="1">
      <c r="A60" s="297"/>
      <c r="B60" s="297"/>
      <c r="C60" s="297"/>
      <c r="D60" s="297"/>
      <c r="E60" s="299"/>
      <c r="F60" s="291">
        <f t="shared" si="0"/>
        <v>0</v>
      </c>
      <c r="G60" s="291">
        <f t="shared" si="1"/>
        <v>0</v>
      </c>
      <c r="H60" s="291">
        <f t="shared" si="2"/>
        <v>0</v>
      </c>
      <c r="I60" s="291">
        <f t="shared" si="3"/>
        <v>0</v>
      </c>
      <c r="J60" s="291">
        <f t="shared" si="4"/>
        <v>0</v>
      </c>
      <c r="K60" s="291">
        <f t="shared" si="5"/>
        <v>0</v>
      </c>
      <c r="L60" s="291">
        <f t="shared" si="6"/>
        <v>0</v>
      </c>
      <c r="M60" s="297"/>
    </row>
    <row r="61" spans="1:13" outlineLevel="1">
      <c r="A61" s="297"/>
      <c r="B61" s="297"/>
      <c r="C61" s="297"/>
      <c r="D61" s="297"/>
      <c r="E61" s="299"/>
      <c r="F61" s="291">
        <f t="shared" si="0"/>
        <v>0</v>
      </c>
      <c r="G61" s="291">
        <f t="shared" si="1"/>
        <v>0</v>
      </c>
      <c r="H61" s="291">
        <f t="shared" si="2"/>
        <v>0</v>
      </c>
      <c r="I61" s="291">
        <f t="shared" si="3"/>
        <v>0</v>
      </c>
      <c r="J61" s="291">
        <f t="shared" si="4"/>
        <v>0</v>
      </c>
      <c r="K61" s="291">
        <f t="shared" si="5"/>
        <v>0</v>
      </c>
      <c r="L61" s="291">
        <f t="shared" si="6"/>
        <v>0</v>
      </c>
      <c r="M61" s="297"/>
    </row>
    <row r="62" spans="1:13" outlineLevel="1">
      <c r="A62" s="297"/>
      <c r="B62" s="297"/>
      <c r="C62" s="297"/>
      <c r="D62" s="297"/>
      <c r="E62" s="299"/>
      <c r="F62" s="291">
        <f t="shared" si="0"/>
        <v>0</v>
      </c>
      <c r="G62" s="291">
        <f t="shared" si="1"/>
        <v>0</v>
      </c>
      <c r="H62" s="291">
        <f t="shared" si="2"/>
        <v>0</v>
      </c>
      <c r="I62" s="291">
        <f t="shared" si="3"/>
        <v>0</v>
      </c>
      <c r="J62" s="291">
        <f t="shared" si="4"/>
        <v>0</v>
      </c>
      <c r="K62" s="291">
        <f t="shared" si="5"/>
        <v>0</v>
      </c>
      <c r="L62" s="291">
        <f t="shared" si="6"/>
        <v>0</v>
      </c>
      <c r="M62" s="297"/>
    </row>
    <row r="63" spans="1:13" outlineLevel="1">
      <c r="A63" s="297"/>
      <c r="B63" s="297"/>
      <c r="C63" s="297"/>
      <c r="D63" s="297"/>
      <c r="E63" s="299"/>
      <c r="F63" s="291">
        <f t="shared" si="0"/>
        <v>0</v>
      </c>
      <c r="G63" s="291">
        <f t="shared" si="1"/>
        <v>0</v>
      </c>
      <c r="H63" s="291">
        <f t="shared" si="2"/>
        <v>0</v>
      </c>
      <c r="I63" s="291">
        <f t="shared" si="3"/>
        <v>0</v>
      </c>
      <c r="J63" s="291">
        <f t="shared" si="4"/>
        <v>0</v>
      </c>
      <c r="K63" s="291">
        <f t="shared" si="5"/>
        <v>0</v>
      </c>
      <c r="L63" s="291">
        <f t="shared" si="6"/>
        <v>0</v>
      </c>
      <c r="M63" s="297"/>
    </row>
    <row r="64" spans="1:13" outlineLevel="1">
      <c r="A64" s="297"/>
      <c r="B64" s="297"/>
      <c r="C64" s="297"/>
      <c r="D64" s="297"/>
      <c r="E64" s="299"/>
      <c r="F64" s="291">
        <f t="shared" si="0"/>
        <v>0</v>
      </c>
      <c r="G64" s="291">
        <f t="shared" si="1"/>
        <v>0</v>
      </c>
      <c r="H64" s="291">
        <f t="shared" si="2"/>
        <v>0</v>
      </c>
      <c r="I64" s="291">
        <f t="shared" si="3"/>
        <v>0</v>
      </c>
      <c r="J64" s="291">
        <f t="shared" si="4"/>
        <v>0</v>
      </c>
      <c r="K64" s="291">
        <f t="shared" si="5"/>
        <v>0</v>
      </c>
      <c r="L64" s="291">
        <f t="shared" si="6"/>
        <v>0</v>
      </c>
      <c r="M64" s="297"/>
    </row>
    <row r="65" spans="1:13" outlineLevel="1">
      <c r="A65" s="297"/>
      <c r="B65" s="297"/>
      <c r="C65" s="297"/>
      <c r="D65" s="297"/>
      <c r="E65" s="299"/>
      <c r="F65" s="291">
        <f t="shared" si="0"/>
        <v>0</v>
      </c>
      <c r="G65" s="291">
        <f t="shared" si="1"/>
        <v>0</v>
      </c>
      <c r="H65" s="291">
        <f t="shared" si="2"/>
        <v>0</v>
      </c>
      <c r="I65" s="291">
        <f t="shared" si="3"/>
        <v>0</v>
      </c>
      <c r="J65" s="291">
        <f t="shared" si="4"/>
        <v>0</v>
      </c>
      <c r="K65" s="291">
        <f t="shared" si="5"/>
        <v>0</v>
      </c>
      <c r="L65" s="291">
        <f t="shared" si="6"/>
        <v>0</v>
      </c>
      <c r="M65" s="297"/>
    </row>
    <row r="66" spans="1:13" outlineLevel="1">
      <c r="A66" s="297"/>
      <c r="B66" s="297"/>
      <c r="C66" s="297"/>
      <c r="D66" s="297"/>
      <c r="E66" s="299"/>
      <c r="F66" s="291">
        <f t="shared" si="0"/>
        <v>0</v>
      </c>
      <c r="G66" s="291">
        <f t="shared" si="1"/>
        <v>0</v>
      </c>
      <c r="H66" s="291">
        <f t="shared" si="2"/>
        <v>0</v>
      </c>
      <c r="I66" s="291">
        <f t="shared" si="3"/>
        <v>0</v>
      </c>
      <c r="J66" s="291">
        <f t="shared" si="4"/>
        <v>0</v>
      </c>
      <c r="K66" s="291">
        <f t="shared" si="5"/>
        <v>0</v>
      </c>
      <c r="L66" s="291">
        <f t="shared" si="6"/>
        <v>0</v>
      </c>
      <c r="M66" s="297"/>
    </row>
    <row r="67" spans="1:13" outlineLevel="1">
      <c r="A67" s="297"/>
      <c r="B67" s="297"/>
      <c r="C67" s="297"/>
      <c r="D67" s="297"/>
      <c r="E67" s="299"/>
      <c r="F67" s="291">
        <f t="shared" si="0"/>
        <v>0</v>
      </c>
      <c r="G67" s="291">
        <f t="shared" si="1"/>
        <v>0</v>
      </c>
      <c r="H67" s="291">
        <f t="shared" si="2"/>
        <v>0</v>
      </c>
      <c r="I67" s="291">
        <f t="shared" si="3"/>
        <v>0</v>
      </c>
      <c r="J67" s="291">
        <f t="shared" si="4"/>
        <v>0</v>
      </c>
      <c r="K67" s="291">
        <f t="shared" si="5"/>
        <v>0</v>
      </c>
      <c r="L67" s="291">
        <f t="shared" si="6"/>
        <v>0</v>
      </c>
      <c r="M67" s="297"/>
    </row>
    <row r="68" spans="1:13" outlineLevel="1">
      <c r="A68" s="297"/>
      <c r="B68" s="297"/>
      <c r="C68" s="297"/>
      <c r="D68" s="297"/>
      <c r="E68" s="299"/>
      <c r="F68" s="291">
        <f t="shared" si="0"/>
        <v>0</v>
      </c>
      <c r="G68" s="291">
        <f t="shared" si="1"/>
        <v>0</v>
      </c>
      <c r="H68" s="291">
        <f t="shared" si="2"/>
        <v>0</v>
      </c>
      <c r="I68" s="291">
        <f t="shared" si="3"/>
        <v>0</v>
      </c>
      <c r="J68" s="291">
        <f t="shared" si="4"/>
        <v>0</v>
      </c>
      <c r="K68" s="291">
        <f t="shared" si="5"/>
        <v>0</v>
      </c>
      <c r="L68" s="291">
        <f t="shared" si="6"/>
        <v>0</v>
      </c>
      <c r="M68" s="297"/>
    </row>
    <row r="69" spans="1:13" outlineLevel="1">
      <c r="A69" s="297"/>
      <c r="B69" s="297"/>
      <c r="C69" s="297"/>
      <c r="D69" s="297"/>
      <c r="E69" s="299"/>
      <c r="F69" s="291">
        <f t="shared" si="0"/>
        <v>0</v>
      </c>
      <c r="G69" s="291">
        <f t="shared" si="1"/>
        <v>0</v>
      </c>
      <c r="H69" s="291">
        <f t="shared" si="2"/>
        <v>0</v>
      </c>
      <c r="I69" s="291">
        <f t="shared" si="3"/>
        <v>0</v>
      </c>
      <c r="J69" s="291">
        <f t="shared" si="4"/>
        <v>0</v>
      </c>
      <c r="K69" s="291">
        <f t="shared" si="5"/>
        <v>0</v>
      </c>
      <c r="L69" s="291">
        <f t="shared" si="6"/>
        <v>0</v>
      </c>
      <c r="M69" s="297"/>
    </row>
    <row r="70" spans="1:13" outlineLevel="1">
      <c r="A70" s="297"/>
      <c r="B70" s="297"/>
      <c r="C70" s="297"/>
      <c r="D70" s="297"/>
      <c r="E70" s="299"/>
      <c r="F70" s="291">
        <f t="shared" si="0"/>
        <v>0</v>
      </c>
      <c r="G70" s="291">
        <f t="shared" si="1"/>
        <v>0</v>
      </c>
      <c r="H70" s="291">
        <f t="shared" si="2"/>
        <v>0</v>
      </c>
      <c r="I70" s="291">
        <f t="shared" si="3"/>
        <v>0</v>
      </c>
      <c r="J70" s="291">
        <f t="shared" si="4"/>
        <v>0</v>
      </c>
      <c r="K70" s="291">
        <f t="shared" si="5"/>
        <v>0</v>
      </c>
      <c r="L70" s="291">
        <f t="shared" si="6"/>
        <v>0</v>
      </c>
      <c r="M70" s="297"/>
    </row>
    <row r="71" spans="1:13" outlineLevel="1">
      <c r="A71" s="297"/>
      <c r="B71" s="297"/>
      <c r="C71" s="297"/>
      <c r="D71" s="297"/>
      <c r="E71" s="299"/>
      <c r="F71" s="291">
        <f t="shared" si="0"/>
        <v>0</v>
      </c>
      <c r="G71" s="291">
        <f t="shared" si="1"/>
        <v>0</v>
      </c>
      <c r="H71" s="291">
        <f t="shared" si="2"/>
        <v>0</v>
      </c>
      <c r="I71" s="291">
        <f t="shared" si="3"/>
        <v>0</v>
      </c>
      <c r="J71" s="291">
        <f t="shared" si="4"/>
        <v>0</v>
      </c>
      <c r="K71" s="291">
        <f t="shared" si="5"/>
        <v>0</v>
      </c>
      <c r="L71" s="291">
        <f t="shared" si="6"/>
        <v>0</v>
      </c>
      <c r="M71" s="297"/>
    </row>
    <row r="72" spans="1:13" outlineLevel="1">
      <c r="A72" s="297"/>
      <c r="B72" s="297"/>
      <c r="C72" s="297"/>
      <c r="D72" s="297"/>
      <c r="E72" s="299"/>
      <c r="F72" s="291">
        <f t="shared" ref="F72:F102" si="7">IF(D72=$F$3,E72/12,0)</f>
        <v>0</v>
      </c>
      <c r="G72" s="291">
        <f t="shared" ref="G72:G102" si="8">IF(D72=$G$3,E72/12,0)</f>
        <v>0</v>
      </c>
      <c r="H72" s="291">
        <f t="shared" ref="H72:H102" si="9">IF(D72=$H$3,E72/12,0)</f>
        <v>0</v>
      </c>
      <c r="I72" s="291">
        <f t="shared" ref="I72:I102" si="10">IF(D72=$I$3,E72/12,0)</f>
        <v>0</v>
      </c>
      <c r="J72" s="291">
        <f t="shared" ref="J72:J102" si="11">IF(D72=$J$3,E72/12,0)</f>
        <v>0</v>
      </c>
      <c r="K72" s="291">
        <f t="shared" ref="K72:K102" si="12">IF(D72=$K$3,E72/12,0)</f>
        <v>0</v>
      </c>
      <c r="L72" s="291">
        <f t="shared" ref="L72:L102" si="13">IF(D72=$L$3,E72/12,0)</f>
        <v>0</v>
      </c>
      <c r="M72" s="297"/>
    </row>
    <row r="73" spans="1:13" outlineLevel="1">
      <c r="A73" s="297"/>
      <c r="B73" s="297"/>
      <c r="C73" s="297"/>
      <c r="D73" s="297"/>
      <c r="E73" s="299"/>
      <c r="F73" s="291">
        <f t="shared" si="7"/>
        <v>0</v>
      </c>
      <c r="G73" s="291">
        <f t="shared" si="8"/>
        <v>0</v>
      </c>
      <c r="H73" s="291">
        <f t="shared" si="9"/>
        <v>0</v>
      </c>
      <c r="I73" s="291">
        <f t="shared" si="10"/>
        <v>0</v>
      </c>
      <c r="J73" s="291">
        <f t="shared" si="11"/>
        <v>0</v>
      </c>
      <c r="K73" s="291">
        <f t="shared" si="12"/>
        <v>0</v>
      </c>
      <c r="L73" s="291">
        <f t="shared" si="13"/>
        <v>0</v>
      </c>
      <c r="M73" s="297"/>
    </row>
    <row r="74" spans="1:13" outlineLevel="1">
      <c r="A74" s="297"/>
      <c r="B74" s="297"/>
      <c r="C74" s="297"/>
      <c r="D74" s="297"/>
      <c r="E74" s="299"/>
      <c r="F74" s="291">
        <f t="shared" si="7"/>
        <v>0</v>
      </c>
      <c r="G74" s="291">
        <f t="shared" si="8"/>
        <v>0</v>
      </c>
      <c r="H74" s="291">
        <f t="shared" si="9"/>
        <v>0</v>
      </c>
      <c r="I74" s="291">
        <f t="shared" si="10"/>
        <v>0</v>
      </c>
      <c r="J74" s="291">
        <f t="shared" si="11"/>
        <v>0</v>
      </c>
      <c r="K74" s="291">
        <f t="shared" si="12"/>
        <v>0</v>
      </c>
      <c r="L74" s="291">
        <f t="shared" si="13"/>
        <v>0</v>
      </c>
      <c r="M74" s="297"/>
    </row>
    <row r="75" spans="1:13" outlineLevel="1">
      <c r="A75" s="297"/>
      <c r="B75" s="297"/>
      <c r="C75" s="297"/>
      <c r="D75" s="297"/>
      <c r="E75" s="299"/>
      <c r="F75" s="291">
        <f t="shared" si="7"/>
        <v>0</v>
      </c>
      <c r="G75" s="291">
        <f t="shared" si="8"/>
        <v>0</v>
      </c>
      <c r="H75" s="291">
        <f t="shared" si="9"/>
        <v>0</v>
      </c>
      <c r="I75" s="291">
        <f t="shared" si="10"/>
        <v>0</v>
      </c>
      <c r="J75" s="291">
        <f t="shared" si="11"/>
        <v>0</v>
      </c>
      <c r="K75" s="291">
        <f t="shared" si="12"/>
        <v>0</v>
      </c>
      <c r="L75" s="291">
        <f t="shared" si="13"/>
        <v>0</v>
      </c>
      <c r="M75" s="297"/>
    </row>
    <row r="76" spans="1:13" outlineLevel="1">
      <c r="A76" s="297"/>
      <c r="B76" s="297"/>
      <c r="C76" s="297"/>
      <c r="D76" s="297"/>
      <c r="E76" s="299"/>
      <c r="F76" s="291">
        <f t="shared" si="7"/>
        <v>0</v>
      </c>
      <c r="G76" s="291">
        <f t="shared" si="8"/>
        <v>0</v>
      </c>
      <c r="H76" s="291">
        <f t="shared" si="9"/>
        <v>0</v>
      </c>
      <c r="I76" s="291">
        <f t="shared" si="10"/>
        <v>0</v>
      </c>
      <c r="J76" s="291">
        <f t="shared" si="11"/>
        <v>0</v>
      </c>
      <c r="K76" s="291">
        <f t="shared" si="12"/>
        <v>0</v>
      </c>
      <c r="L76" s="291">
        <f t="shared" si="13"/>
        <v>0</v>
      </c>
      <c r="M76" s="297"/>
    </row>
    <row r="77" spans="1:13" outlineLevel="1">
      <c r="A77" s="297"/>
      <c r="B77" s="297"/>
      <c r="C77" s="297"/>
      <c r="D77" s="297"/>
      <c r="E77" s="299"/>
      <c r="F77" s="291">
        <f t="shared" si="7"/>
        <v>0</v>
      </c>
      <c r="G77" s="291">
        <f t="shared" si="8"/>
        <v>0</v>
      </c>
      <c r="H77" s="291">
        <f t="shared" si="9"/>
        <v>0</v>
      </c>
      <c r="I77" s="291">
        <f t="shared" si="10"/>
        <v>0</v>
      </c>
      <c r="J77" s="291">
        <f t="shared" si="11"/>
        <v>0</v>
      </c>
      <c r="K77" s="291">
        <f t="shared" si="12"/>
        <v>0</v>
      </c>
      <c r="L77" s="291">
        <f t="shared" si="13"/>
        <v>0</v>
      </c>
      <c r="M77" s="297"/>
    </row>
    <row r="78" spans="1:13" outlineLevel="1">
      <c r="A78" s="297"/>
      <c r="B78" s="297"/>
      <c r="C78" s="297"/>
      <c r="D78" s="297"/>
      <c r="E78" s="299"/>
      <c r="F78" s="291">
        <f t="shared" si="7"/>
        <v>0</v>
      </c>
      <c r="G78" s="291">
        <f t="shared" si="8"/>
        <v>0</v>
      </c>
      <c r="H78" s="291">
        <f t="shared" si="9"/>
        <v>0</v>
      </c>
      <c r="I78" s="291">
        <f t="shared" si="10"/>
        <v>0</v>
      </c>
      <c r="J78" s="291">
        <f t="shared" si="11"/>
        <v>0</v>
      </c>
      <c r="K78" s="291">
        <f t="shared" si="12"/>
        <v>0</v>
      </c>
      <c r="L78" s="291">
        <f t="shared" si="13"/>
        <v>0</v>
      </c>
      <c r="M78" s="297"/>
    </row>
    <row r="79" spans="1:13" outlineLevel="1">
      <c r="A79" s="297"/>
      <c r="B79" s="297"/>
      <c r="C79" s="297"/>
      <c r="D79" s="297"/>
      <c r="E79" s="299"/>
      <c r="F79" s="291">
        <f t="shared" si="7"/>
        <v>0</v>
      </c>
      <c r="G79" s="291">
        <f t="shared" si="8"/>
        <v>0</v>
      </c>
      <c r="H79" s="291">
        <f t="shared" si="9"/>
        <v>0</v>
      </c>
      <c r="I79" s="291">
        <f t="shared" si="10"/>
        <v>0</v>
      </c>
      <c r="J79" s="291">
        <f t="shared" si="11"/>
        <v>0</v>
      </c>
      <c r="K79" s="291">
        <f t="shared" si="12"/>
        <v>0</v>
      </c>
      <c r="L79" s="291">
        <f t="shared" si="13"/>
        <v>0</v>
      </c>
      <c r="M79" s="297"/>
    </row>
    <row r="80" spans="1:13" outlineLevel="1">
      <c r="A80" s="297"/>
      <c r="B80" s="297"/>
      <c r="C80" s="297"/>
      <c r="D80" s="297"/>
      <c r="E80" s="299"/>
      <c r="F80" s="291">
        <f t="shared" si="7"/>
        <v>0</v>
      </c>
      <c r="G80" s="291">
        <f t="shared" si="8"/>
        <v>0</v>
      </c>
      <c r="H80" s="291">
        <f t="shared" si="9"/>
        <v>0</v>
      </c>
      <c r="I80" s="291">
        <f t="shared" si="10"/>
        <v>0</v>
      </c>
      <c r="J80" s="291">
        <f t="shared" si="11"/>
        <v>0</v>
      </c>
      <c r="K80" s="291">
        <f t="shared" si="12"/>
        <v>0</v>
      </c>
      <c r="L80" s="291">
        <f t="shared" si="13"/>
        <v>0</v>
      </c>
      <c r="M80" s="297"/>
    </row>
    <row r="81" spans="1:13" outlineLevel="1">
      <c r="A81" s="297"/>
      <c r="B81" s="297"/>
      <c r="C81" s="297"/>
      <c r="D81" s="297"/>
      <c r="E81" s="299"/>
      <c r="F81" s="291">
        <f t="shared" si="7"/>
        <v>0</v>
      </c>
      <c r="G81" s="291">
        <f t="shared" si="8"/>
        <v>0</v>
      </c>
      <c r="H81" s="291">
        <f t="shared" si="9"/>
        <v>0</v>
      </c>
      <c r="I81" s="291">
        <f t="shared" si="10"/>
        <v>0</v>
      </c>
      <c r="J81" s="291">
        <f t="shared" si="11"/>
        <v>0</v>
      </c>
      <c r="K81" s="291">
        <f t="shared" si="12"/>
        <v>0</v>
      </c>
      <c r="L81" s="291">
        <f t="shared" si="13"/>
        <v>0</v>
      </c>
      <c r="M81" s="297"/>
    </row>
    <row r="82" spans="1:13" outlineLevel="1">
      <c r="A82" s="297"/>
      <c r="B82" s="297"/>
      <c r="C82" s="297"/>
      <c r="D82" s="297"/>
      <c r="E82" s="299"/>
      <c r="F82" s="291">
        <f t="shared" si="7"/>
        <v>0</v>
      </c>
      <c r="G82" s="291">
        <f t="shared" si="8"/>
        <v>0</v>
      </c>
      <c r="H82" s="291">
        <f t="shared" si="9"/>
        <v>0</v>
      </c>
      <c r="I82" s="291">
        <f t="shared" si="10"/>
        <v>0</v>
      </c>
      <c r="J82" s="291">
        <f t="shared" si="11"/>
        <v>0</v>
      </c>
      <c r="K82" s="291">
        <f t="shared" si="12"/>
        <v>0</v>
      </c>
      <c r="L82" s="291">
        <f t="shared" si="13"/>
        <v>0</v>
      </c>
      <c r="M82" s="297"/>
    </row>
    <row r="83" spans="1:13" outlineLevel="1">
      <c r="A83" s="297"/>
      <c r="B83" s="297"/>
      <c r="C83" s="297"/>
      <c r="D83" s="297"/>
      <c r="E83" s="299"/>
      <c r="F83" s="291">
        <f t="shared" si="7"/>
        <v>0</v>
      </c>
      <c r="G83" s="291">
        <f t="shared" si="8"/>
        <v>0</v>
      </c>
      <c r="H83" s="291">
        <f t="shared" si="9"/>
        <v>0</v>
      </c>
      <c r="I83" s="291">
        <f t="shared" si="10"/>
        <v>0</v>
      </c>
      <c r="J83" s="291">
        <f t="shared" si="11"/>
        <v>0</v>
      </c>
      <c r="K83" s="291">
        <f t="shared" si="12"/>
        <v>0</v>
      </c>
      <c r="L83" s="291">
        <f t="shared" si="13"/>
        <v>0</v>
      </c>
      <c r="M83" s="297"/>
    </row>
    <row r="84" spans="1:13" outlineLevel="1">
      <c r="A84" s="297"/>
      <c r="B84" s="297"/>
      <c r="C84" s="297"/>
      <c r="D84" s="297"/>
      <c r="E84" s="299"/>
      <c r="F84" s="291">
        <f t="shared" si="7"/>
        <v>0</v>
      </c>
      <c r="G84" s="291">
        <f t="shared" si="8"/>
        <v>0</v>
      </c>
      <c r="H84" s="291">
        <f t="shared" si="9"/>
        <v>0</v>
      </c>
      <c r="I84" s="291">
        <f t="shared" si="10"/>
        <v>0</v>
      </c>
      <c r="J84" s="291">
        <f t="shared" si="11"/>
        <v>0</v>
      </c>
      <c r="K84" s="291">
        <f t="shared" si="12"/>
        <v>0</v>
      </c>
      <c r="L84" s="291">
        <f t="shared" si="13"/>
        <v>0</v>
      </c>
      <c r="M84" s="297"/>
    </row>
    <row r="85" spans="1:13" outlineLevel="1">
      <c r="A85" s="297"/>
      <c r="B85" s="297"/>
      <c r="C85" s="297"/>
      <c r="D85" s="297"/>
      <c r="E85" s="299"/>
      <c r="F85" s="291">
        <f t="shared" si="7"/>
        <v>0</v>
      </c>
      <c r="G85" s="291">
        <f t="shared" si="8"/>
        <v>0</v>
      </c>
      <c r="H85" s="291">
        <f t="shared" si="9"/>
        <v>0</v>
      </c>
      <c r="I85" s="291">
        <f t="shared" si="10"/>
        <v>0</v>
      </c>
      <c r="J85" s="291">
        <f t="shared" si="11"/>
        <v>0</v>
      </c>
      <c r="K85" s="291">
        <f t="shared" si="12"/>
        <v>0</v>
      </c>
      <c r="L85" s="291">
        <f t="shared" si="13"/>
        <v>0</v>
      </c>
      <c r="M85" s="297"/>
    </row>
    <row r="86" spans="1:13" outlineLevel="1">
      <c r="A86" s="297"/>
      <c r="B86" s="297"/>
      <c r="C86" s="297"/>
      <c r="D86" s="297"/>
      <c r="E86" s="299"/>
      <c r="F86" s="291">
        <f t="shared" si="7"/>
        <v>0</v>
      </c>
      <c r="G86" s="291">
        <f t="shared" si="8"/>
        <v>0</v>
      </c>
      <c r="H86" s="291">
        <f t="shared" si="9"/>
        <v>0</v>
      </c>
      <c r="I86" s="291">
        <f t="shared" si="10"/>
        <v>0</v>
      </c>
      <c r="J86" s="291">
        <f t="shared" si="11"/>
        <v>0</v>
      </c>
      <c r="K86" s="291">
        <f t="shared" si="12"/>
        <v>0</v>
      </c>
      <c r="L86" s="291">
        <f t="shared" si="13"/>
        <v>0</v>
      </c>
      <c r="M86" s="297"/>
    </row>
    <row r="87" spans="1:13" outlineLevel="1">
      <c r="A87" s="297"/>
      <c r="B87" s="297"/>
      <c r="C87" s="297"/>
      <c r="D87" s="297"/>
      <c r="E87" s="299"/>
      <c r="F87" s="291">
        <f t="shared" si="7"/>
        <v>0</v>
      </c>
      <c r="G87" s="291">
        <f t="shared" si="8"/>
        <v>0</v>
      </c>
      <c r="H87" s="291">
        <f t="shared" si="9"/>
        <v>0</v>
      </c>
      <c r="I87" s="291">
        <f t="shared" si="10"/>
        <v>0</v>
      </c>
      <c r="J87" s="291">
        <f t="shared" si="11"/>
        <v>0</v>
      </c>
      <c r="K87" s="291">
        <f t="shared" si="12"/>
        <v>0</v>
      </c>
      <c r="L87" s="291">
        <f t="shared" si="13"/>
        <v>0</v>
      </c>
      <c r="M87" s="297"/>
    </row>
    <row r="88" spans="1:13" outlineLevel="1">
      <c r="A88" s="297"/>
      <c r="B88" s="297"/>
      <c r="C88" s="297"/>
      <c r="D88" s="297"/>
      <c r="E88" s="299"/>
      <c r="F88" s="291">
        <f t="shared" si="7"/>
        <v>0</v>
      </c>
      <c r="G88" s="291">
        <f t="shared" si="8"/>
        <v>0</v>
      </c>
      <c r="H88" s="291">
        <f t="shared" si="9"/>
        <v>0</v>
      </c>
      <c r="I88" s="291">
        <f t="shared" si="10"/>
        <v>0</v>
      </c>
      <c r="J88" s="291">
        <f t="shared" si="11"/>
        <v>0</v>
      </c>
      <c r="K88" s="291">
        <f t="shared" si="12"/>
        <v>0</v>
      </c>
      <c r="L88" s="291">
        <f t="shared" si="13"/>
        <v>0</v>
      </c>
      <c r="M88" s="297"/>
    </row>
    <row r="89" spans="1:13" outlineLevel="1">
      <c r="A89" s="297"/>
      <c r="B89" s="296"/>
      <c r="C89" s="296"/>
      <c r="D89" s="297"/>
      <c r="E89" s="299"/>
      <c r="F89" s="291">
        <f t="shared" si="7"/>
        <v>0</v>
      </c>
      <c r="G89" s="291">
        <f t="shared" si="8"/>
        <v>0</v>
      </c>
      <c r="H89" s="291">
        <f t="shared" si="9"/>
        <v>0</v>
      </c>
      <c r="I89" s="291">
        <f t="shared" si="10"/>
        <v>0</v>
      </c>
      <c r="J89" s="291">
        <f t="shared" si="11"/>
        <v>0</v>
      </c>
      <c r="K89" s="291">
        <f t="shared" si="12"/>
        <v>0</v>
      </c>
      <c r="L89" s="291">
        <f t="shared" si="13"/>
        <v>0</v>
      </c>
      <c r="M89" s="297"/>
    </row>
    <row r="90" spans="1:13" outlineLevel="1">
      <c r="A90" s="297"/>
      <c r="B90" s="297"/>
      <c r="C90" s="297"/>
      <c r="D90" s="297"/>
      <c r="E90" s="299"/>
      <c r="F90" s="291">
        <f t="shared" si="7"/>
        <v>0</v>
      </c>
      <c r="G90" s="291">
        <f t="shared" si="8"/>
        <v>0</v>
      </c>
      <c r="H90" s="291">
        <f t="shared" si="9"/>
        <v>0</v>
      </c>
      <c r="I90" s="291">
        <f t="shared" si="10"/>
        <v>0</v>
      </c>
      <c r="J90" s="291">
        <f t="shared" si="11"/>
        <v>0</v>
      </c>
      <c r="K90" s="291">
        <f t="shared" si="12"/>
        <v>0</v>
      </c>
      <c r="L90" s="291">
        <f t="shared" si="13"/>
        <v>0</v>
      </c>
      <c r="M90" s="297"/>
    </row>
    <row r="91" spans="1:13" outlineLevel="1">
      <c r="A91" s="297"/>
      <c r="B91" s="297"/>
      <c r="C91" s="297"/>
      <c r="D91" s="297"/>
      <c r="E91" s="299"/>
      <c r="F91" s="291">
        <f t="shared" si="7"/>
        <v>0</v>
      </c>
      <c r="G91" s="291">
        <f t="shared" si="8"/>
        <v>0</v>
      </c>
      <c r="H91" s="291">
        <f t="shared" si="9"/>
        <v>0</v>
      </c>
      <c r="I91" s="291">
        <f t="shared" si="10"/>
        <v>0</v>
      </c>
      <c r="J91" s="291">
        <f t="shared" si="11"/>
        <v>0</v>
      </c>
      <c r="K91" s="291">
        <f t="shared" si="12"/>
        <v>0</v>
      </c>
      <c r="L91" s="291">
        <f t="shared" si="13"/>
        <v>0</v>
      </c>
      <c r="M91" s="297"/>
    </row>
    <row r="92" spans="1:13" outlineLevel="1">
      <c r="A92" s="297"/>
      <c r="B92" s="297"/>
      <c r="C92" s="297"/>
      <c r="D92" s="297"/>
      <c r="E92" s="299"/>
      <c r="F92" s="291">
        <f t="shared" si="7"/>
        <v>0</v>
      </c>
      <c r="G92" s="291">
        <f t="shared" si="8"/>
        <v>0</v>
      </c>
      <c r="H92" s="291">
        <f t="shared" si="9"/>
        <v>0</v>
      </c>
      <c r="I92" s="291">
        <f t="shared" si="10"/>
        <v>0</v>
      </c>
      <c r="J92" s="291">
        <f t="shared" si="11"/>
        <v>0</v>
      </c>
      <c r="K92" s="291">
        <f t="shared" si="12"/>
        <v>0</v>
      </c>
      <c r="L92" s="291">
        <f t="shared" si="13"/>
        <v>0</v>
      </c>
      <c r="M92" s="297"/>
    </row>
    <row r="93" spans="1:13" outlineLevel="1">
      <c r="A93" s="297"/>
      <c r="B93" s="297"/>
      <c r="C93" s="297"/>
      <c r="D93" s="297"/>
      <c r="E93" s="299"/>
      <c r="F93" s="291">
        <f t="shared" si="7"/>
        <v>0</v>
      </c>
      <c r="G93" s="291">
        <f t="shared" si="8"/>
        <v>0</v>
      </c>
      <c r="H93" s="291">
        <f t="shared" si="9"/>
        <v>0</v>
      </c>
      <c r="I93" s="291">
        <f t="shared" si="10"/>
        <v>0</v>
      </c>
      <c r="J93" s="291">
        <f t="shared" si="11"/>
        <v>0</v>
      </c>
      <c r="K93" s="291">
        <f t="shared" si="12"/>
        <v>0</v>
      </c>
      <c r="L93" s="291">
        <f t="shared" si="13"/>
        <v>0</v>
      </c>
      <c r="M93" s="297"/>
    </row>
    <row r="94" spans="1:13" outlineLevel="1">
      <c r="A94" s="297"/>
      <c r="B94" s="297"/>
      <c r="C94" s="297"/>
      <c r="D94" s="297"/>
      <c r="E94" s="299"/>
      <c r="F94" s="291">
        <f t="shared" si="7"/>
        <v>0</v>
      </c>
      <c r="G94" s="291">
        <f t="shared" si="8"/>
        <v>0</v>
      </c>
      <c r="H94" s="291">
        <f t="shared" si="9"/>
        <v>0</v>
      </c>
      <c r="I94" s="291">
        <f t="shared" si="10"/>
        <v>0</v>
      </c>
      <c r="J94" s="291">
        <f t="shared" si="11"/>
        <v>0</v>
      </c>
      <c r="K94" s="291">
        <f t="shared" si="12"/>
        <v>0</v>
      </c>
      <c r="L94" s="291">
        <f t="shared" si="13"/>
        <v>0</v>
      </c>
      <c r="M94" s="297"/>
    </row>
    <row r="95" spans="1:13" outlineLevel="1">
      <c r="A95" s="297"/>
      <c r="B95" s="297"/>
      <c r="C95" s="297"/>
      <c r="D95" s="297"/>
      <c r="E95" s="299"/>
      <c r="F95" s="291">
        <f t="shared" si="7"/>
        <v>0</v>
      </c>
      <c r="G95" s="291">
        <f t="shared" si="8"/>
        <v>0</v>
      </c>
      <c r="H95" s="291">
        <f t="shared" si="9"/>
        <v>0</v>
      </c>
      <c r="I95" s="291">
        <f t="shared" si="10"/>
        <v>0</v>
      </c>
      <c r="J95" s="291">
        <f t="shared" si="11"/>
        <v>0</v>
      </c>
      <c r="K95" s="291">
        <f t="shared" si="12"/>
        <v>0</v>
      </c>
      <c r="L95" s="291">
        <f t="shared" si="13"/>
        <v>0</v>
      </c>
      <c r="M95" s="297"/>
    </row>
    <row r="96" spans="1:13" outlineLevel="1">
      <c r="A96" s="297"/>
      <c r="B96" s="297"/>
      <c r="C96" s="297"/>
      <c r="D96" s="297"/>
      <c r="E96" s="299"/>
      <c r="F96" s="291">
        <f t="shared" si="7"/>
        <v>0</v>
      </c>
      <c r="G96" s="291">
        <f t="shared" si="8"/>
        <v>0</v>
      </c>
      <c r="H96" s="291">
        <f t="shared" si="9"/>
        <v>0</v>
      </c>
      <c r="I96" s="291">
        <f t="shared" si="10"/>
        <v>0</v>
      </c>
      <c r="J96" s="291">
        <f t="shared" si="11"/>
        <v>0</v>
      </c>
      <c r="K96" s="291">
        <f t="shared" si="12"/>
        <v>0</v>
      </c>
      <c r="L96" s="291">
        <f t="shared" si="13"/>
        <v>0</v>
      </c>
      <c r="M96" s="297"/>
    </row>
    <row r="97" spans="1:13" outlineLevel="1">
      <c r="A97" s="297"/>
      <c r="B97" s="297"/>
      <c r="C97" s="297"/>
      <c r="D97" s="297"/>
      <c r="E97" s="299"/>
      <c r="F97" s="291">
        <f t="shared" si="7"/>
        <v>0</v>
      </c>
      <c r="G97" s="291">
        <f t="shared" si="8"/>
        <v>0</v>
      </c>
      <c r="H97" s="291">
        <f t="shared" si="9"/>
        <v>0</v>
      </c>
      <c r="I97" s="291">
        <f t="shared" si="10"/>
        <v>0</v>
      </c>
      <c r="J97" s="291">
        <f t="shared" si="11"/>
        <v>0</v>
      </c>
      <c r="K97" s="291">
        <f t="shared" si="12"/>
        <v>0</v>
      </c>
      <c r="L97" s="291">
        <f t="shared" si="13"/>
        <v>0</v>
      </c>
      <c r="M97" s="297"/>
    </row>
    <row r="98" spans="1:13" outlineLevel="1">
      <c r="A98" s="297"/>
      <c r="B98" s="297"/>
      <c r="C98" s="297"/>
      <c r="D98" s="297"/>
      <c r="E98" s="299"/>
      <c r="F98" s="291">
        <f t="shared" si="7"/>
        <v>0</v>
      </c>
      <c r="G98" s="291">
        <f t="shared" si="8"/>
        <v>0</v>
      </c>
      <c r="H98" s="291">
        <f t="shared" si="9"/>
        <v>0</v>
      </c>
      <c r="I98" s="291">
        <f t="shared" si="10"/>
        <v>0</v>
      </c>
      <c r="J98" s="291">
        <f t="shared" si="11"/>
        <v>0</v>
      </c>
      <c r="K98" s="291">
        <f t="shared" si="12"/>
        <v>0</v>
      </c>
      <c r="L98" s="291">
        <f t="shared" si="13"/>
        <v>0</v>
      </c>
      <c r="M98" s="297"/>
    </row>
    <row r="99" spans="1:13" outlineLevel="1">
      <c r="A99" s="297"/>
      <c r="B99" s="297"/>
      <c r="C99" s="297"/>
      <c r="D99" s="297"/>
      <c r="E99" s="299"/>
      <c r="F99" s="291">
        <f t="shared" si="7"/>
        <v>0</v>
      </c>
      <c r="G99" s="291">
        <f t="shared" si="8"/>
        <v>0</v>
      </c>
      <c r="H99" s="291">
        <f t="shared" si="9"/>
        <v>0</v>
      </c>
      <c r="I99" s="291">
        <f t="shared" si="10"/>
        <v>0</v>
      </c>
      <c r="J99" s="291">
        <f t="shared" si="11"/>
        <v>0</v>
      </c>
      <c r="K99" s="291">
        <f t="shared" si="12"/>
        <v>0</v>
      </c>
      <c r="L99" s="291">
        <f t="shared" si="13"/>
        <v>0</v>
      </c>
      <c r="M99" s="297"/>
    </row>
    <row r="100" spans="1:13" outlineLevel="1">
      <c r="A100" s="297"/>
      <c r="B100" s="297"/>
      <c r="C100" s="297"/>
      <c r="D100" s="297"/>
      <c r="E100" s="299"/>
      <c r="F100" s="291">
        <f t="shared" si="7"/>
        <v>0</v>
      </c>
      <c r="G100" s="291">
        <f t="shared" si="8"/>
        <v>0</v>
      </c>
      <c r="H100" s="291">
        <f t="shared" si="9"/>
        <v>0</v>
      </c>
      <c r="I100" s="291">
        <f t="shared" si="10"/>
        <v>0</v>
      </c>
      <c r="J100" s="291">
        <f t="shared" si="11"/>
        <v>0</v>
      </c>
      <c r="K100" s="291">
        <f t="shared" si="12"/>
        <v>0</v>
      </c>
      <c r="L100" s="291">
        <f t="shared" si="13"/>
        <v>0</v>
      </c>
      <c r="M100" s="297"/>
    </row>
    <row r="101" spans="1:13" outlineLevel="1">
      <c r="A101" s="297"/>
      <c r="B101" s="297"/>
      <c r="C101" s="297"/>
      <c r="D101" s="297"/>
      <c r="E101" s="299"/>
      <c r="F101" s="291">
        <f t="shared" si="7"/>
        <v>0</v>
      </c>
      <c r="G101" s="291">
        <f t="shared" si="8"/>
        <v>0</v>
      </c>
      <c r="H101" s="291">
        <f t="shared" si="9"/>
        <v>0</v>
      </c>
      <c r="I101" s="291">
        <f t="shared" si="10"/>
        <v>0</v>
      </c>
      <c r="J101" s="291">
        <f t="shared" si="11"/>
        <v>0</v>
      </c>
      <c r="K101" s="291">
        <f t="shared" si="12"/>
        <v>0</v>
      </c>
      <c r="L101" s="291">
        <f t="shared" si="13"/>
        <v>0</v>
      </c>
      <c r="M101" s="297"/>
    </row>
    <row r="102" spans="1:13" outlineLevel="1">
      <c r="A102" s="297"/>
      <c r="B102" s="297"/>
      <c r="C102" s="297"/>
      <c r="D102" s="297"/>
      <c r="E102" s="300"/>
      <c r="F102" s="291">
        <f t="shared" si="7"/>
        <v>0</v>
      </c>
      <c r="G102" s="291">
        <f t="shared" si="8"/>
        <v>0</v>
      </c>
      <c r="H102" s="291">
        <f t="shared" si="9"/>
        <v>0</v>
      </c>
      <c r="I102" s="291">
        <f t="shared" si="10"/>
        <v>0</v>
      </c>
      <c r="J102" s="291">
        <f t="shared" si="11"/>
        <v>0</v>
      </c>
      <c r="K102" s="291">
        <f t="shared" si="12"/>
        <v>0</v>
      </c>
      <c r="L102" s="291">
        <f t="shared" si="13"/>
        <v>0</v>
      </c>
      <c r="M102" s="298"/>
    </row>
    <row r="103" spans="1:13">
      <c r="E103" s="289" t="s">
        <v>209</v>
      </c>
      <c r="F103" s="292">
        <f>SUM(F7:F102)</f>
        <v>0</v>
      </c>
      <c r="G103" s="292">
        <f t="shared" ref="G103:L103" si="14">SUM(G7:G102)</f>
        <v>0</v>
      </c>
      <c r="H103" s="292">
        <f t="shared" si="14"/>
        <v>0</v>
      </c>
      <c r="I103" s="292">
        <f t="shared" si="14"/>
        <v>0</v>
      </c>
      <c r="J103" s="292">
        <f t="shared" si="14"/>
        <v>0</v>
      </c>
      <c r="K103" s="292">
        <f t="shared" si="14"/>
        <v>0</v>
      </c>
      <c r="L103" s="292">
        <f t="shared" si="14"/>
        <v>0</v>
      </c>
      <c r="M103" s="292">
        <f>+F103+G103+H103+I103+J103+K103+L103</f>
        <v>0</v>
      </c>
    </row>
  </sheetData>
  <sheetProtection password="C65E" sheet="1"/>
  <mergeCells count="1">
    <mergeCell ref="F2:L2"/>
  </mergeCells>
  <conditionalFormatting sqref="E7:E102">
    <cfRule type="cellIs" dxfId="6" priority="1" stopIfTrue="1" operator="greaterThan">
      <formula>12</formula>
    </cfRule>
  </conditionalFormatting>
  <dataValidations count="1">
    <dataValidation type="list" allowBlank="1" showInputMessage="1" showErrorMessage="1" sqref="D7:D102">
      <formula1>$F$3:$L$3</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G19" sqref="G19"/>
    </sheetView>
  </sheetViews>
  <sheetFormatPr defaultRowHeight="12"/>
  <cols>
    <col min="1" max="1" width="4.85546875" style="17" customWidth="1"/>
    <col min="2" max="2" width="16.140625" style="17" customWidth="1"/>
    <col min="3" max="3" width="26.5703125" style="17" customWidth="1"/>
    <col min="4" max="4" width="9.5703125" style="17" bestFit="1" customWidth="1"/>
    <col min="5" max="5" width="9.140625" style="17"/>
    <col min="6" max="6" width="10.140625" style="17" bestFit="1" customWidth="1"/>
    <col min="7" max="7" width="8" style="17" bestFit="1" customWidth="1"/>
    <col min="8" max="8" width="9" style="17" customWidth="1"/>
    <col min="9" max="10" width="9.140625" style="17"/>
    <col min="11" max="11" width="7.7109375" style="17" customWidth="1"/>
    <col min="12" max="12" width="10.140625" style="17" bestFit="1" customWidth="1"/>
    <col min="13" max="13" width="10" style="17" customWidth="1"/>
    <col min="14" max="14" width="5.140625" style="17" customWidth="1"/>
    <col min="15" max="15" width="63.7109375" style="17" customWidth="1"/>
    <col min="16" max="16384" width="9.140625" style="17"/>
  </cols>
  <sheetData>
    <row r="1" spans="1:15" ht="20.25">
      <c r="A1" s="16" t="s">
        <v>167</v>
      </c>
      <c r="C1" s="522" t="str">
        <f>+bilanci!A1</f>
        <v>Ragione Sociale</v>
      </c>
      <c r="D1" s="523"/>
      <c r="E1" s="523"/>
      <c r="F1" s="523"/>
      <c r="G1" s="523"/>
      <c r="H1" s="523"/>
      <c r="I1" s="524"/>
      <c r="J1" s="19"/>
      <c r="K1" s="19"/>
      <c r="L1" s="19"/>
      <c r="M1" s="20"/>
    </row>
    <row r="3" spans="1:15" ht="15.75">
      <c r="A3" s="18" t="s">
        <v>159</v>
      </c>
      <c r="C3" s="167">
        <f>+bilanci!D5</f>
        <v>0</v>
      </c>
      <c r="D3" s="21"/>
      <c r="E3" s="21"/>
      <c r="F3" s="21"/>
    </row>
    <row r="4" spans="1:15">
      <c r="D4" s="23"/>
      <c r="E4" s="23"/>
      <c r="F4" s="23"/>
    </row>
    <row r="5" spans="1:15" ht="15.75">
      <c r="D5" s="527" t="s">
        <v>74</v>
      </c>
      <c r="E5" s="527"/>
      <c r="F5" s="527"/>
      <c r="G5" s="527"/>
      <c r="H5" s="527"/>
      <c r="I5" s="527"/>
      <c r="J5" s="527"/>
      <c r="K5" s="527"/>
      <c r="L5" s="527"/>
      <c r="M5" s="527"/>
    </row>
    <row r="6" spans="1:15" ht="12.75" thickBot="1">
      <c r="D6" s="21"/>
      <c r="E6" s="21"/>
      <c r="F6" s="21"/>
    </row>
    <row r="7" spans="1:15" ht="27" customHeight="1">
      <c r="B7" s="546" t="s">
        <v>70</v>
      </c>
      <c r="C7" s="548" t="s">
        <v>71</v>
      </c>
      <c r="D7" s="539" t="s">
        <v>35</v>
      </c>
      <c r="E7" s="541" t="s">
        <v>72</v>
      </c>
      <c r="F7" s="542"/>
      <c r="G7" s="542"/>
      <c r="H7" s="543"/>
      <c r="I7" s="532" t="s">
        <v>572</v>
      </c>
      <c r="J7" s="533"/>
      <c r="K7" s="533"/>
      <c r="L7" s="534"/>
      <c r="M7" s="544" t="s">
        <v>43</v>
      </c>
      <c r="N7" s="21"/>
      <c r="O7" s="536" t="s">
        <v>98</v>
      </c>
    </row>
    <row r="8" spans="1:15" ht="12.75" thickBot="1">
      <c r="B8" s="547"/>
      <c r="C8" s="549"/>
      <c r="D8" s="540"/>
      <c r="E8" s="24" t="s">
        <v>36</v>
      </c>
      <c r="F8" s="25" t="s">
        <v>37</v>
      </c>
      <c r="G8" s="25" t="s">
        <v>38</v>
      </c>
      <c r="H8" s="26" t="s">
        <v>64</v>
      </c>
      <c r="I8" s="24" t="s">
        <v>61</v>
      </c>
      <c r="J8" s="25" t="s">
        <v>62</v>
      </c>
      <c r="K8" s="25" t="s">
        <v>63</v>
      </c>
      <c r="L8" s="26" t="s">
        <v>64</v>
      </c>
      <c r="M8" s="545"/>
      <c r="N8" s="21"/>
      <c r="O8" s="537"/>
    </row>
    <row r="9" spans="1:15" ht="30" customHeight="1">
      <c r="A9" s="528" t="s">
        <v>69</v>
      </c>
      <c r="B9" s="14" t="s">
        <v>24</v>
      </c>
      <c r="C9" s="15" t="s">
        <v>65</v>
      </c>
      <c r="D9" s="108"/>
      <c r="E9" s="109"/>
      <c r="F9" s="110"/>
      <c r="G9" s="110"/>
      <c r="H9" s="155">
        <f>SUM(E9:G9)</f>
        <v>0</v>
      </c>
      <c r="I9" s="109"/>
      <c r="J9" s="110"/>
      <c r="K9" s="110"/>
      <c r="L9" s="155">
        <f>SUM(I9:K9)</f>
        <v>0</v>
      </c>
      <c r="M9" s="166">
        <f>D9+H9+L9</f>
        <v>0</v>
      </c>
      <c r="N9" s="21"/>
      <c r="O9" s="144"/>
    </row>
    <row r="10" spans="1:15" ht="30" customHeight="1">
      <c r="A10" s="529"/>
      <c r="B10" s="14" t="s">
        <v>25</v>
      </c>
      <c r="C10" s="15" t="s">
        <v>66</v>
      </c>
      <c r="D10" s="108"/>
      <c r="E10" s="109"/>
      <c r="F10" s="110"/>
      <c r="G10" s="110"/>
      <c r="H10" s="155">
        <f>SUM(E10:G10)</f>
        <v>0</v>
      </c>
      <c r="I10" s="109"/>
      <c r="J10" s="110"/>
      <c r="K10" s="110"/>
      <c r="L10" s="155">
        <f>SUM(I10:K10)</f>
        <v>0</v>
      </c>
      <c r="M10" s="166">
        <f>D10+H10+L10</f>
        <v>0</v>
      </c>
      <c r="N10" s="21"/>
      <c r="O10" s="138"/>
    </row>
    <row r="11" spans="1:15" ht="30" customHeight="1">
      <c r="A11" s="529"/>
      <c r="B11" s="14" t="s">
        <v>40</v>
      </c>
      <c r="C11" s="15" t="s">
        <v>67</v>
      </c>
      <c r="D11" s="108"/>
      <c r="E11" s="109"/>
      <c r="F11" s="110"/>
      <c r="G11" s="110"/>
      <c r="H11" s="155">
        <f>SUM(E11:G11)</f>
        <v>0</v>
      </c>
      <c r="I11" s="109"/>
      <c r="J11" s="110"/>
      <c r="K11" s="110"/>
      <c r="L11" s="155">
        <f>SUM(I11:K11)</f>
        <v>0</v>
      </c>
      <c r="M11" s="166">
        <f>D11+H11+L11</f>
        <v>0</v>
      </c>
      <c r="N11" s="21"/>
      <c r="O11" s="138"/>
    </row>
    <row r="12" spans="1:15" ht="30" customHeight="1">
      <c r="A12" s="530"/>
      <c r="B12" s="14" t="s">
        <v>26</v>
      </c>
      <c r="C12" s="15" t="s">
        <v>68</v>
      </c>
      <c r="D12" s="108"/>
      <c r="E12" s="109"/>
      <c r="F12" s="110"/>
      <c r="G12" s="110"/>
      <c r="H12" s="155">
        <f>SUM(E12:G12)</f>
        <v>0</v>
      </c>
      <c r="I12" s="109"/>
      <c r="J12" s="110"/>
      <c r="K12" s="110"/>
      <c r="L12" s="155">
        <f>SUM(I12:K12)</f>
        <v>0</v>
      </c>
      <c r="M12" s="166">
        <f>D12+H12+L12</f>
        <v>0</v>
      </c>
      <c r="N12" s="21"/>
      <c r="O12" s="138"/>
    </row>
    <row r="13" spans="1:15" ht="12.75" thickBot="1">
      <c r="B13" s="535" t="s">
        <v>41</v>
      </c>
      <c r="C13" s="535"/>
      <c r="D13" s="160">
        <f>SUM(D9:D12)</f>
        <v>0</v>
      </c>
      <c r="E13" s="158">
        <f t="shared" ref="E13:M13" si="0">SUM(E9:E12)</f>
        <v>0</v>
      </c>
      <c r="F13" s="159">
        <f t="shared" si="0"/>
        <v>0</v>
      </c>
      <c r="G13" s="159">
        <f t="shared" si="0"/>
        <v>0</v>
      </c>
      <c r="H13" s="156">
        <f t="shared" si="0"/>
        <v>0</v>
      </c>
      <c r="I13" s="158">
        <f t="shared" si="0"/>
        <v>0</v>
      </c>
      <c r="J13" s="159">
        <f t="shared" si="0"/>
        <v>0</v>
      </c>
      <c r="K13" s="159">
        <f t="shared" si="0"/>
        <v>0</v>
      </c>
      <c r="L13" s="156">
        <f t="shared" si="0"/>
        <v>0</v>
      </c>
      <c r="M13" s="163">
        <f t="shared" si="0"/>
        <v>0</v>
      </c>
      <c r="N13" s="21"/>
      <c r="O13" s="138"/>
    </row>
    <row r="14" spans="1:15">
      <c r="B14" s="550" t="s">
        <v>42</v>
      </c>
      <c r="C14" s="551"/>
      <c r="D14" s="111">
        <v>0</v>
      </c>
      <c r="E14" s="112">
        <v>0</v>
      </c>
      <c r="F14" s="113">
        <v>0</v>
      </c>
      <c r="G14" s="113">
        <v>0</v>
      </c>
      <c r="H14" s="155">
        <f>SUM(E14:G14)</f>
        <v>0</v>
      </c>
      <c r="I14" s="112">
        <v>0</v>
      </c>
      <c r="J14" s="113">
        <v>0</v>
      </c>
      <c r="K14" s="113">
        <v>0</v>
      </c>
      <c r="L14" s="164">
        <f>SUM(I14:K14)</f>
        <v>0</v>
      </c>
      <c r="M14" s="165">
        <f>D14+H14+L14</f>
        <v>0</v>
      </c>
      <c r="N14" s="21"/>
      <c r="O14" s="138"/>
    </row>
    <row r="15" spans="1:15" ht="12.75" thickBot="1">
      <c r="B15" s="552" t="s">
        <v>43</v>
      </c>
      <c r="C15" s="553"/>
      <c r="D15" s="160">
        <f t="shared" ref="D15:M15" si="1">+D13+D14</f>
        <v>0</v>
      </c>
      <c r="E15" s="161">
        <f t="shared" si="1"/>
        <v>0</v>
      </c>
      <c r="F15" s="162">
        <f t="shared" si="1"/>
        <v>0</v>
      </c>
      <c r="G15" s="162">
        <f t="shared" si="1"/>
        <v>0</v>
      </c>
      <c r="H15" s="157">
        <f t="shared" si="1"/>
        <v>0</v>
      </c>
      <c r="I15" s="161">
        <f t="shared" si="1"/>
        <v>0</v>
      </c>
      <c r="J15" s="162">
        <f t="shared" si="1"/>
        <v>0</v>
      </c>
      <c r="K15" s="162">
        <f t="shared" si="1"/>
        <v>0</v>
      </c>
      <c r="L15" s="157">
        <f t="shared" si="1"/>
        <v>0</v>
      </c>
      <c r="M15" s="157">
        <f t="shared" si="1"/>
        <v>0</v>
      </c>
      <c r="N15" s="21"/>
      <c r="O15" s="140"/>
    </row>
    <row r="16" spans="1:15" ht="12.75" thickBot="1">
      <c r="B16" s="21"/>
      <c r="C16" s="21"/>
      <c r="D16" s="303"/>
      <c r="E16" s="29"/>
      <c r="F16" s="29"/>
      <c r="G16" s="29"/>
      <c r="H16" s="29"/>
      <c r="I16" s="29"/>
      <c r="J16" s="29"/>
      <c r="K16" s="29"/>
      <c r="L16" s="29"/>
      <c r="M16" s="29"/>
      <c r="N16" s="21"/>
    </row>
    <row r="17" spans="2:14" ht="12.75" thickBot="1">
      <c r="B17" s="28" t="s">
        <v>44</v>
      </c>
      <c r="C17" s="28"/>
      <c r="D17" s="477" t="e">
        <f>+D15/(M15-D15)</f>
        <v>#DIV/0!</v>
      </c>
      <c r="E17" s="29"/>
      <c r="F17" s="29"/>
      <c r="G17" s="29"/>
      <c r="H17" s="304"/>
      <c r="I17" s="29"/>
      <c r="J17" s="29"/>
      <c r="K17" s="29"/>
      <c r="L17" s="304"/>
      <c r="M17" s="29"/>
      <c r="N17" s="21"/>
    </row>
    <row r="18" spans="2:14" ht="12.75" thickBot="1">
      <c r="B18" s="28"/>
      <c r="C18" s="28"/>
      <c r="D18" s="302"/>
      <c r="E18" s="301"/>
      <c r="F18" s="301"/>
      <c r="G18" s="301"/>
      <c r="H18" s="304"/>
      <c r="I18" s="301"/>
      <c r="J18" s="301"/>
      <c r="K18" s="301"/>
      <c r="L18" s="304"/>
      <c r="M18" s="301"/>
      <c r="N18" s="21"/>
    </row>
    <row r="19" spans="2:14" ht="12.75" thickBot="1">
      <c r="B19" s="28" t="s">
        <v>220</v>
      </c>
      <c r="C19" s="21"/>
      <c r="D19" s="306" t="str">
        <f>IF(organico!D15=ULA!F103,"ok","errore")</f>
        <v>ok</v>
      </c>
      <c r="E19" s="306" t="str">
        <f>IF(organico!E15=ULA!G103,"ok","errore")</f>
        <v>ok</v>
      </c>
      <c r="F19" s="306" t="str">
        <f>IF(organico!F15=ULA!H103,"ok","errore")</f>
        <v>ok</v>
      </c>
      <c r="G19" s="306" t="str">
        <f>IF(organico!G15=ULA!I103,"ok","errore")</f>
        <v>ok</v>
      </c>
      <c r="H19" s="307"/>
      <c r="I19" s="306" t="str">
        <f>IF(organico!I15=ULA!K103,"ok","errore")</f>
        <v>ok</v>
      </c>
      <c r="J19" s="306" t="str">
        <f>IF(organico!J15=ULA!J103,"ok","errore")</f>
        <v>ok</v>
      </c>
      <c r="K19" s="306" t="str">
        <f>IF(organico!K15=ULA!L103,"ok","errore")</f>
        <v>ok</v>
      </c>
      <c r="L19" s="307"/>
      <c r="M19" s="306" t="str">
        <f>IF(organico!M15=ULA!M103,"ok","errore")</f>
        <v>ok</v>
      </c>
      <c r="N19" s="21"/>
    </row>
    <row r="20" spans="2:14">
      <c r="B20" s="21"/>
      <c r="C20" s="21"/>
      <c r="D20" s="21"/>
      <c r="E20" s="21"/>
      <c r="F20" s="21"/>
      <c r="G20" s="21"/>
      <c r="H20" s="305"/>
      <c r="I20" s="21"/>
      <c r="J20" s="21"/>
      <c r="K20" s="21"/>
      <c r="L20" s="305"/>
      <c r="M20" s="21"/>
      <c r="N20" s="21"/>
    </row>
    <row r="21" spans="2:14">
      <c r="B21" s="21"/>
      <c r="C21" s="21"/>
      <c r="D21" s="21"/>
      <c r="E21" s="21"/>
      <c r="F21" s="21"/>
      <c r="G21" s="21"/>
      <c r="H21" s="305"/>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31" t="s">
        <v>132</v>
      </c>
      <c r="C23" s="531"/>
      <c r="D23" s="531"/>
      <c r="E23" s="531"/>
      <c r="F23" s="531"/>
      <c r="G23" s="531"/>
      <c r="H23" s="531"/>
      <c r="I23" s="531"/>
      <c r="J23" s="531"/>
      <c r="K23" s="531"/>
      <c r="L23" s="531"/>
      <c r="M23" s="531"/>
      <c r="N23" s="531"/>
    </row>
    <row r="24" spans="2:14">
      <c r="B24" s="538"/>
      <c r="C24" s="538"/>
      <c r="D24" s="538"/>
      <c r="E24" s="538"/>
      <c r="F24" s="538"/>
      <c r="G24" s="538"/>
      <c r="H24" s="538"/>
      <c r="I24" s="538"/>
      <c r="J24" s="538"/>
      <c r="K24" s="538"/>
      <c r="L24" s="538"/>
      <c r="M24" s="538"/>
      <c r="N24" s="538"/>
    </row>
  </sheetData>
  <sheetProtection password="C65E" sheet="1"/>
  <mergeCells count="15">
    <mergeCell ref="O7:O8"/>
    <mergeCell ref="B24:N24"/>
    <mergeCell ref="D7:D8"/>
    <mergeCell ref="E7:H7"/>
    <mergeCell ref="M7:M8"/>
    <mergeCell ref="B7:B8"/>
    <mergeCell ref="C7:C8"/>
    <mergeCell ref="B14:C14"/>
    <mergeCell ref="B15:C15"/>
    <mergeCell ref="C1:I1"/>
    <mergeCell ref="D5:M5"/>
    <mergeCell ref="A9:A12"/>
    <mergeCell ref="B23:N23"/>
    <mergeCell ref="I7:L7"/>
    <mergeCell ref="B13:C13"/>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C4" sqref="C4"/>
    </sheetView>
  </sheetViews>
  <sheetFormatPr defaultRowHeight="12"/>
  <cols>
    <col min="1" max="1" width="4.28515625" style="17" customWidth="1"/>
    <col min="2" max="2" width="26.28515625" style="17" customWidth="1"/>
    <col min="3" max="3" width="15.7109375" style="17" customWidth="1"/>
    <col min="4" max="4" width="14.5703125" style="17" customWidth="1"/>
    <col min="5" max="5" width="13.140625" style="17" customWidth="1"/>
    <col min="6" max="6" width="13.5703125" style="17" customWidth="1"/>
    <col min="7" max="7" width="15.28515625" style="17" customWidth="1"/>
    <col min="8" max="8" width="6.5703125" style="17" customWidth="1"/>
    <col min="9" max="9" width="63.85546875" style="17" customWidth="1"/>
    <col min="10" max="16384" width="9.140625" style="17"/>
  </cols>
  <sheetData>
    <row r="1" spans="1:13" ht="20.25">
      <c r="A1" s="16" t="s">
        <v>60</v>
      </c>
      <c r="B1" s="18"/>
      <c r="C1" s="554" t="str">
        <f>+bilanci!A1</f>
        <v>Ragione Sociale</v>
      </c>
      <c r="D1" s="555"/>
      <c r="E1" s="555"/>
      <c r="F1" s="555"/>
      <c r="G1" s="555"/>
      <c r="H1" s="555"/>
      <c r="I1" s="556"/>
      <c r="K1" s="20"/>
      <c r="L1" s="20"/>
      <c r="M1" s="20"/>
    </row>
    <row r="3" spans="1:13" ht="15.75">
      <c r="A3" s="18" t="s">
        <v>159</v>
      </c>
      <c r="B3" s="18"/>
      <c r="C3" s="483">
        <f>+bilanci!D5</f>
        <v>0</v>
      </c>
      <c r="E3" s="21"/>
      <c r="F3" s="21"/>
      <c r="G3" s="21"/>
    </row>
    <row r="4" spans="1:13">
      <c r="A4" s="18"/>
    </row>
    <row r="5" spans="1:13">
      <c r="A5" s="18"/>
    </row>
    <row r="6" spans="1:13" ht="15.75">
      <c r="A6" s="18"/>
      <c r="B6" s="559" t="s">
        <v>73</v>
      </c>
      <c r="C6" s="560"/>
      <c r="D6" s="560"/>
      <c r="E6" s="560"/>
      <c r="F6" s="560"/>
      <c r="G6" s="561"/>
    </row>
    <row r="7" spans="1:13" ht="12.75" thickBot="1">
      <c r="A7" s="18"/>
    </row>
    <row r="8" spans="1:13" ht="24">
      <c r="A8" s="18"/>
      <c r="B8" s="30" t="s">
        <v>70</v>
      </c>
      <c r="C8" s="13" t="s">
        <v>24</v>
      </c>
      <c r="D8" s="13" t="s">
        <v>25</v>
      </c>
      <c r="E8" s="13" t="s">
        <v>40</v>
      </c>
      <c r="F8" s="13" t="s">
        <v>26</v>
      </c>
      <c r="G8" s="557" t="s">
        <v>3</v>
      </c>
      <c r="I8" s="536" t="s">
        <v>98</v>
      </c>
    </row>
    <row r="9" spans="1:13" s="33" customFormat="1" ht="48.75" thickBot="1">
      <c r="B9" s="31" t="s">
        <v>71</v>
      </c>
      <c r="C9" s="32" t="s">
        <v>65</v>
      </c>
      <c r="D9" s="32" t="s">
        <v>66</v>
      </c>
      <c r="E9" s="32" t="s">
        <v>67</v>
      </c>
      <c r="F9" s="32" t="s">
        <v>68</v>
      </c>
      <c r="G9" s="558"/>
      <c r="H9" s="1"/>
      <c r="I9" s="537"/>
    </row>
    <row r="10" spans="1:13">
      <c r="B10" s="2" t="s">
        <v>27</v>
      </c>
      <c r="C10" s="168">
        <f>organico!M9</f>
        <v>0</v>
      </c>
      <c r="D10" s="168">
        <f>organico!M10</f>
        <v>0</v>
      </c>
      <c r="E10" s="168">
        <f>organico!M11</f>
        <v>0</v>
      </c>
      <c r="F10" s="168">
        <f>organico!M12</f>
        <v>0</v>
      </c>
      <c r="G10" s="169">
        <f>SUM(C10:F10)</f>
        <v>0</v>
      </c>
      <c r="H10" s="21"/>
      <c r="I10" s="154"/>
    </row>
    <row r="11" spans="1:13" ht="12.75" thickBot="1">
      <c r="B11" s="3" t="s">
        <v>28</v>
      </c>
      <c r="C11" s="170">
        <f>organico!D9</f>
        <v>0</v>
      </c>
      <c r="D11" s="170">
        <f>organico!D10</f>
        <v>0</v>
      </c>
      <c r="E11" s="170">
        <f>organico!D11</f>
        <v>0</v>
      </c>
      <c r="F11" s="170">
        <f>organico!D12</f>
        <v>0</v>
      </c>
      <c r="G11" s="171">
        <f>SUM(C11:F11)</f>
        <v>0</v>
      </c>
      <c r="H11" s="21"/>
      <c r="I11" s="138"/>
    </row>
    <row r="12" spans="1:13">
      <c r="B12" s="2" t="s">
        <v>29</v>
      </c>
      <c r="C12" s="257"/>
      <c r="D12" s="257"/>
      <c r="E12" s="257"/>
      <c r="F12" s="257"/>
      <c r="G12" s="169">
        <f>SUM(C12:F12)</f>
        <v>0</v>
      </c>
      <c r="H12" s="21"/>
      <c r="I12" s="138"/>
    </row>
    <row r="13" spans="1:13">
      <c r="B13" s="4" t="s">
        <v>30</v>
      </c>
      <c r="C13" s="258"/>
      <c r="D13" s="258"/>
      <c r="E13" s="258"/>
      <c r="F13" s="258"/>
      <c r="G13" s="172">
        <f>SUM(C13:F13)</f>
        <v>0</v>
      </c>
      <c r="H13" s="21"/>
      <c r="I13" s="138"/>
    </row>
    <row r="14" spans="1:13" ht="12.75" thickBot="1">
      <c r="B14" s="5" t="s">
        <v>31</v>
      </c>
      <c r="C14" s="173">
        <f>SUM(C12:C13)</f>
        <v>0</v>
      </c>
      <c r="D14" s="173">
        <f>SUM(D12:D13)</f>
        <v>0</v>
      </c>
      <c r="E14" s="173">
        <f>SUM(E12:E13)</f>
        <v>0</v>
      </c>
      <c r="F14" s="173">
        <f>SUM(F12:F13)</f>
        <v>0</v>
      </c>
      <c r="G14" s="171">
        <f>SUM(C14:F14)</f>
        <v>0</v>
      </c>
      <c r="H14" s="21"/>
      <c r="I14" s="138"/>
    </row>
    <row r="15" spans="1:13" ht="12.75" thickBot="1">
      <c r="B15" s="6" t="s">
        <v>32</v>
      </c>
      <c r="C15" s="174" t="e">
        <f>+C12/C10</f>
        <v>#DIV/0!</v>
      </c>
      <c r="D15" s="153"/>
      <c r="E15" s="153"/>
      <c r="F15" s="153"/>
      <c r="G15" s="153"/>
      <c r="H15" s="21"/>
      <c r="I15" s="138"/>
    </row>
    <row r="16" spans="1:13" ht="12.75" thickBot="1">
      <c r="B16" s="8" t="s">
        <v>33</v>
      </c>
      <c r="C16" s="175" t="e">
        <f>C14/C10</f>
        <v>#DIV/0!</v>
      </c>
      <c r="D16" s="175" t="e">
        <f>D14/D10</f>
        <v>#DIV/0!</v>
      </c>
      <c r="E16" s="175" t="e">
        <f>E14/E10</f>
        <v>#DIV/0!</v>
      </c>
      <c r="F16" s="175" t="e">
        <f>F14/F10</f>
        <v>#DIV/0!</v>
      </c>
      <c r="G16" s="176" t="e">
        <f>G14/G10</f>
        <v>#DIV/0!</v>
      </c>
      <c r="H16" s="21"/>
      <c r="I16" s="138"/>
    </row>
    <row r="17" spans="2:9" ht="12.75" thickBot="1">
      <c r="B17" s="8" t="s">
        <v>34</v>
      </c>
      <c r="C17" s="9"/>
      <c r="D17" s="9"/>
      <c r="E17" s="9"/>
      <c r="F17" s="9"/>
      <c r="G17" s="176" t="e">
        <f>+G12/(G13-F13)</f>
        <v>#DIV/0!</v>
      </c>
      <c r="H17" s="21"/>
      <c r="I17" s="140"/>
    </row>
    <row r="18" spans="2:9" ht="33" customHeight="1">
      <c r="B18" s="10"/>
      <c r="C18" s="7"/>
      <c r="D18" s="7"/>
      <c r="E18" s="7"/>
      <c r="F18" s="7"/>
      <c r="G18" s="7"/>
    </row>
    <row r="19" spans="2:9" ht="12.75" thickBot="1">
      <c r="B19" s="27" t="s">
        <v>131</v>
      </c>
      <c r="C19" s="21"/>
    </row>
    <row r="20" spans="2:9" ht="45.75" customHeight="1" thickBot="1">
      <c r="B20" s="562" t="s">
        <v>142</v>
      </c>
      <c r="C20" s="563"/>
      <c r="D20" s="563"/>
      <c r="E20" s="563"/>
      <c r="F20" s="563"/>
      <c r="G20" s="563"/>
      <c r="H20" s="564"/>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H14" sqref="H14:J14"/>
    </sheetView>
  </sheetViews>
  <sheetFormatPr defaultRowHeight="12"/>
  <cols>
    <col min="1" max="1" width="4" style="17" customWidth="1"/>
    <col min="2" max="2" width="35.5703125" style="17" customWidth="1"/>
    <col min="3" max="12" width="14.7109375" style="17" customWidth="1"/>
    <col min="13" max="13" width="5.42578125" style="17" customWidth="1"/>
    <col min="14" max="14" width="59.5703125" style="17" customWidth="1"/>
    <col min="15" max="16384" width="9.140625" style="17"/>
  </cols>
  <sheetData>
    <row r="1" spans="1:14" ht="20.25">
      <c r="A1" s="16" t="s">
        <v>60</v>
      </c>
      <c r="B1" s="18"/>
      <c r="C1" s="554" t="str">
        <f>+bilanci!A1</f>
        <v>Ragione Sociale</v>
      </c>
      <c r="D1" s="555"/>
      <c r="E1" s="555"/>
      <c r="F1" s="555"/>
      <c r="G1" s="555"/>
      <c r="H1" s="555"/>
      <c r="I1" s="556"/>
      <c r="J1" s="20"/>
      <c r="K1" s="20"/>
      <c r="L1" s="20"/>
      <c r="M1" s="20"/>
    </row>
    <row r="3" spans="1:14" ht="15.75">
      <c r="A3" s="18" t="s">
        <v>159</v>
      </c>
      <c r="B3" s="18"/>
      <c r="C3" s="483">
        <f>+bilanci!D5</f>
        <v>0</v>
      </c>
      <c r="E3" s="21"/>
      <c r="F3" s="21"/>
      <c r="G3" s="21"/>
    </row>
    <row r="4" spans="1:14">
      <c r="B4" s="18"/>
    </row>
    <row r="5" spans="1:14">
      <c r="C5" s="21"/>
      <c r="D5" s="21"/>
      <c r="E5" s="21"/>
    </row>
    <row r="6" spans="1:14">
      <c r="C6" s="23"/>
      <c r="D6" s="23"/>
      <c r="E6" s="23"/>
    </row>
    <row r="7" spans="1:14">
      <c r="C7" s="21"/>
      <c r="D7" s="21"/>
      <c r="E7" s="21"/>
    </row>
    <row r="9" spans="1:14" ht="20.25" customHeight="1">
      <c r="B9" s="569" t="s">
        <v>77</v>
      </c>
      <c r="C9" s="570"/>
      <c r="D9" s="570"/>
      <c r="E9" s="570"/>
      <c r="F9" s="570"/>
      <c r="G9" s="570"/>
      <c r="H9" s="570"/>
      <c r="I9" s="570"/>
      <c r="J9" s="570"/>
      <c r="K9" s="570"/>
      <c r="L9" s="571"/>
    </row>
    <row r="10" spans="1:14" ht="12.75" thickBot="1">
      <c r="B10" s="18" t="s">
        <v>13</v>
      </c>
      <c r="C10" s="18"/>
    </row>
    <row r="11" spans="1:14">
      <c r="B11" s="567" t="s">
        <v>75</v>
      </c>
      <c r="C11" s="567" t="s">
        <v>35</v>
      </c>
      <c r="D11" s="541" t="s">
        <v>72</v>
      </c>
      <c r="E11" s="542"/>
      <c r="F11" s="542"/>
      <c r="G11" s="543"/>
      <c r="H11" s="572" t="s">
        <v>572</v>
      </c>
      <c r="I11" s="573"/>
      <c r="J11" s="573"/>
      <c r="K11" s="574"/>
      <c r="L11" s="536" t="s">
        <v>50</v>
      </c>
      <c r="N11" s="536" t="s">
        <v>98</v>
      </c>
    </row>
    <row r="12" spans="1:14">
      <c r="B12" s="568"/>
      <c r="C12" s="568"/>
      <c r="D12" s="578"/>
      <c r="E12" s="579"/>
      <c r="F12" s="579"/>
      <c r="G12" s="580"/>
      <c r="H12" s="575"/>
      <c r="I12" s="576"/>
      <c r="J12" s="576"/>
      <c r="K12" s="577"/>
      <c r="L12" s="565"/>
      <c r="N12" s="565"/>
    </row>
    <row r="13" spans="1:14" ht="12.75" thickBot="1">
      <c r="B13" s="566"/>
      <c r="C13" s="566"/>
      <c r="D13" s="34" t="s">
        <v>36</v>
      </c>
      <c r="E13" s="35" t="s">
        <v>37</v>
      </c>
      <c r="F13" s="35" t="s">
        <v>38</v>
      </c>
      <c r="G13" s="36" t="s">
        <v>3</v>
      </c>
      <c r="H13" s="37" t="s">
        <v>61</v>
      </c>
      <c r="I13" s="38" t="s">
        <v>62</v>
      </c>
      <c r="J13" s="38" t="s">
        <v>63</v>
      </c>
      <c r="K13" s="39" t="s">
        <v>64</v>
      </c>
      <c r="L13" s="566"/>
      <c r="N13" s="566"/>
    </row>
    <row r="14" spans="1:14">
      <c r="B14" s="40" t="s">
        <v>46</v>
      </c>
      <c r="C14" s="150"/>
      <c r="D14" s="259"/>
      <c r="E14" s="260"/>
      <c r="F14" s="260"/>
      <c r="G14" s="189">
        <f>SUM(D14:F14)</f>
        <v>0</v>
      </c>
      <c r="H14" s="259"/>
      <c r="I14" s="260"/>
      <c r="J14" s="265"/>
      <c r="K14" s="189">
        <f>SUM(H14:J14)</f>
        <v>0</v>
      </c>
      <c r="L14" s="190">
        <f>C14+G14+K14</f>
        <v>0</v>
      </c>
      <c r="M14" s="45"/>
      <c r="N14" s="144"/>
    </row>
    <row r="15" spans="1:14">
      <c r="B15" s="41" t="s">
        <v>47</v>
      </c>
      <c r="C15" s="151"/>
      <c r="D15" s="261"/>
      <c r="E15" s="262"/>
      <c r="F15" s="262"/>
      <c r="G15" s="191">
        <f>SUM(D15:F15)</f>
        <v>0</v>
      </c>
      <c r="H15" s="261"/>
      <c r="I15" s="262"/>
      <c r="J15" s="262"/>
      <c r="K15" s="191">
        <f>SUM(H15:J15)</f>
        <v>0</v>
      </c>
      <c r="L15" s="192">
        <f>C15+G15+K15</f>
        <v>0</v>
      </c>
      <c r="M15" s="45"/>
      <c r="N15" s="138"/>
    </row>
    <row r="16" spans="1:14">
      <c r="B16" s="41" t="s">
        <v>48</v>
      </c>
      <c r="C16" s="151"/>
      <c r="D16" s="261"/>
      <c r="E16" s="262"/>
      <c r="F16" s="262"/>
      <c r="G16" s="191">
        <f>SUM(D16:F16)</f>
        <v>0</v>
      </c>
      <c r="H16" s="261"/>
      <c r="I16" s="262"/>
      <c r="J16" s="262"/>
      <c r="K16" s="191">
        <f>SUM(H16:J16)</f>
        <v>0</v>
      </c>
      <c r="L16" s="192">
        <f>C16+G16+K16</f>
        <v>0</v>
      </c>
      <c r="M16" s="45"/>
      <c r="N16" s="138"/>
    </row>
    <row r="17" spans="2:14" ht="12.75" thickBot="1">
      <c r="B17" s="42" t="s">
        <v>49</v>
      </c>
      <c r="C17" s="152"/>
      <c r="D17" s="263"/>
      <c r="E17" s="264"/>
      <c r="F17" s="264"/>
      <c r="G17" s="193">
        <f>SUM(D17:F17)</f>
        <v>0</v>
      </c>
      <c r="H17" s="263"/>
      <c r="I17" s="264"/>
      <c r="J17" s="264"/>
      <c r="K17" s="193">
        <f>SUM(H17:J17)</f>
        <v>0</v>
      </c>
      <c r="L17" s="194">
        <f>C17+G17+K17</f>
        <v>0</v>
      </c>
      <c r="M17" s="45"/>
      <c r="N17" s="138"/>
    </row>
    <row r="18" spans="2:14">
      <c r="B18" s="43" t="s">
        <v>50</v>
      </c>
      <c r="C18" s="177">
        <f t="shared" ref="C18:L18" si="0">SUM(C14:C17)</f>
        <v>0</v>
      </c>
      <c r="D18" s="178">
        <f t="shared" si="0"/>
        <v>0</v>
      </c>
      <c r="E18" s="179">
        <f t="shared" si="0"/>
        <v>0</v>
      </c>
      <c r="F18" s="179">
        <f t="shared" si="0"/>
        <v>0</v>
      </c>
      <c r="G18" s="180">
        <f t="shared" si="0"/>
        <v>0</v>
      </c>
      <c r="H18" s="178">
        <f t="shared" si="0"/>
        <v>0</v>
      </c>
      <c r="I18" s="179">
        <f t="shared" si="0"/>
        <v>0</v>
      </c>
      <c r="J18" s="179">
        <f t="shared" si="0"/>
        <v>0</v>
      </c>
      <c r="K18" s="180">
        <f t="shared" si="0"/>
        <v>0</v>
      </c>
      <c r="L18" s="177">
        <f t="shared" si="0"/>
        <v>0</v>
      </c>
      <c r="M18" s="45"/>
      <c r="N18" s="138"/>
    </row>
    <row r="19" spans="2:14">
      <c r="B19" s="41" t="s">
        <v>51</v>
      </c>
      <c r="C19" s="181">
        <f>organico!D13</f>
        <v>0</v>
      </c>
      <c r="D19" s="182">
        <f>organico!E13</f>
        <v>0</v>
      </c>
      <c r="E19" s="183">
        <f>organico!F13</f>
        <v>0</v>
      </c>
      <c r="F19" s="183">
        <f>organico!G13</f>
        <v>0</v>
      </c>
      <c r="G19" s="184">
        <f>SUM(D19:F19)</f>
        <v>0</v>
      </c>
      <c r="H19" s="182">
        <f>organico!I13</f>
        <v>0</v>
      </c>
      <c r="I19" s="183">
        <f>organico!J13</f>
        <v>0</v>
      </c>
      <c r="J19" s="183">
        <f>organico!K13</f>
        <v>0</v>
      </c>
      <c r="K19" s="184">
        <f>SUM(H19:J19)</f>
        <v>0</v>
      </c>
      <c r="L19" s="181">
        <f>C19+G19+K19</f>
        <v>0</v>
      </c>
      <c r="M19" s="45"/>
      <c r="N19" s="138"/>
    </row>
    <row r="20" spans="2:14" ht="12.75" thickBot="1">
      <c r="B20" s="44" t="s">
        <v>76</v>
      </c>
      <c r="C20" s="185">
        <f>IF(C19=0,0,C18/C19)</f>
        <v>0</v>
      </c>
      <c r="D20" s="186">
        <f t="shared" ref="D20:L20" si="1">IF(D19=0,0,D18/D19)</f>
        <v>0</v>
      </c>
      <c r="E20" s="187">
        <f t="shared" si="1"/>
        <v>0</v>
      </c>
      <c r="F20" s="187">
        <f t="shared" si="1"/>
        <v>0</v>
      </c>
      <c r="G20" s="188">
        <f>IF(G19=0,0,G18/G19)</f>
        <v>0</v>
      </c>
      <c r="H20" s="186">
        <f t="shared" si="1"/>
        <v>0</v>
      </c>
      <c r="I20" s="187">
        <f t="shared" si="1"/>
        <v>0</v>
      </c>
      <c r="J20" s="187">
        <f t="shared" si="1"/>
        <v>0</v>
      </c>
      <c r="K20" s="188">
        <f t="shared" si="1"/>
        <v>0</v>
      </c>
      <c r="L20" s="185">
        <f t="shared" si="1"/>
        <v>0</v>
      </c>
      <c r="M20" s="45"/>
      <c r="N20" s="140"/>
    </row>
    <row r="21" spans="2:14">
      <c r="B21" s="21"/>
      <c r="C21" s="46"/>
      <c r="D21" s="46"/>
      <c r="E21" s="46"/>
      <c r="F21" s="46"/>
      <c r="G21" s="46"/>
      <c r="H21" s="46"/>
      <c r="I21" s="46"/>
      <c r="J21" s="46"/>
      <c r="K21" s="46"/>
      <c r="L21" s="46"/>
      <c r="M21" s="46"/>
    </row>
    <row r="22" spans="2:14" ht="12.75" thickBot="1">
      <c r="B22" s="44" t="s">
        <v>190</v>
      </c>
      <c r="C22" s="274" t="e">
        <f>+C20/$L$20</f>
        <v>#DIV/0!</v>
      </c>
      <c r="D22" s="186"/>
      <c r="E22" s="187"/>
      <c r="F22" s="187"/>
      <c r="G22" s="273" t="e">
        <f>+G20/$L$20</f>
        <v>#DIV/0!</v>
      </c>
      <c r="H22" s="186"/>
      <c r="I22" s="187"/>
      <c r="J22" s="187"/>
      <c r="K22" s="273" t="e">
        <f>+K20/$L$20</f>
        <v>#DIV/0!</v>
      </c>
      <c r="L22" s="273" t="e">
        <f>+L20/$L$20</f>
        <v>#DIV/0!</v>
      </c>
    </row>
    <row r="24" spans="2:14" ht="12.75" thickBot="1">
      <c r="B24" s="18" t="s">
        <v>573</v>
      </c>
      <c r="G24" s="306"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9" right="0.25" top="1" bottom="1" header="0.5" footer="0.5"/>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M13" sqref="M13"/>
    </sheetView>
  </sheetViews>
  <sheetFormatPr defaultRowHeight="12"/>
  <cols>
    <col min="1" max="1" width="5" style="17" customWidth="1"/>
    <col min="2" max="2" width="18" style="17" customWidth="1"/>
    <col min="3" max="3" width="23.5703125" style="17" customWidth="1"/>
    <col min="4" max="14" width="14.7109375" style="17" customWidth="1"/>
    <col min="15" max="15" width="9.140625" style="17"/>
    <col min="16" max="16" width="54.5703125" style="17" customWidth="1"/>
    <col min="17" max="16384" width="9.140625" style="17"/>
  </cols>
  <sheetData>
    <row r="1" spans="1:16" ht="20.25">
      <c r="A1" s="16" t="s">
        <v>60</v>
      </c>
      <c r="B1" s="18"/>
      <c r="C1" s="554" t="str">
        <f>+bilanci!A1</f>
        <v>Ragione Sociale</v>
      </c>
      <c r="D1" s="555"/>
      <c r="E1" s="555"/>
      <c r="F1" s="555"/>
      <c r="G1" s="555"/>
      <c r="H1" s="555"/>
      <c r="I1" s="556"/>
      <c r="J1" s="20"/>
      <c r="K1" s="20"/>
      <c r="L1" s="20"/>
      <c r="M1" s="20"/>
    </row>
    <row r="3" spans="1:16" ht="15.75">
      <c r="A3" s="18" t="s">
        <v>159</v>
      </c>
      <c r="B3" s="18"/>
      <c r="C3" s="483">
        <f>+bilanci!D5</f>
        <v>0</v>
      </c>
      <c r="E3" s="21"/>
      <c r="F3" s="21"/>
      <c r="G3" s="21"/>
    </row>
    <row r="6" spans="1:16" ht="15.75">
      <c r="A6" s="21"/>
      <c r="B6" s="559" t="s">
        <v>94</v>
      </c>
      <c r="C6" s="560"/>
      <c r="D6" s="560"/>
      <c r="E6" s="560"/>
      <c r="F6" s="560"/>
      <c r="G6" s="560"/>
      <c r="H6" s="560"/>
      <c r="I6" s="560"/>
      <c r="J6" s="560"/>
      <c r="K6" s="561"/>
      <c r="L6" s="50"/>
      <c r="M6" s="50"/>
      <c r="N6" s="50"/>
    </row>
    <row r="7" spans="1:16" ht="12.75" thickBot="1">
      <c r="B7" s="18" t="s">
        <v>13</v>
      </c>
    </row>
    <row r="8" spans="1:16" ht="12.75" customHeight="1">
      <c r="A8" s="47"/>
      <c r="B8" s="602" t="s">
        <v>78</v>
      </c>
      <c r="C8" s="609" t="s">
        <v>75</v>
      </c>
      <c r="D8" s="586" t="s">
        <v>143</v>
      </c>
      <c r="E8" s="586" t="s">
        <v>160</v>
      </c>
      <c r="F8" s="586" t="s">
        <v>144</v>
      </c>
      <c r="G8" s="588" t="s">
        <v>145</v>
      </c>
      <c r="H8" s="588" t="s">
        <v>161</v>
      </c>
      <c r="I8" s="588" t="s">
        <v>146</v>
      </c>
      <c r="J8" s="588" t="s">
        <v>162</v>
      </c>
      <c r="K8" s="594" t="s">
        <v>147</v>
      </c>
      <c r="L8" s="603" t="s">
        <v>163</v>
      </c>
      <c r="M8" s="603" t="s">
        <v>164</v>
      </c>
      <c r="N8" s="606" t="s">
        <v>165</v>
      </c>
      <c r="P8" s="536" t="s">
        <v>98</v>
      </c>
    </row>
    <row r="9" spans="1:16">
      <c r="A9" s="47"/>
      <c r="B9" s="582"/>
      <c r="C9" s="604"/>
      <c r="D9" s="547"/>
      <c r="E9" s="547"/>
      <c r="F9" s="547"/>
      <c r="G9" s="589"/>
      <c r="H9" s="589"/>
      <c r="I9" s="589"/>
      <c r="J9" s="589"/>
      <c r="K9" s="595"/>
      <c r="L9" s="604"/>
      <c r="M9" s="604"/>
      <c r="N9" s="607"/>
      <c r="P9" s="565"/>
    </row>
    <row r="10" spans="1:16" ht="33.75" customHeight="1" thickBot="1">
      <c r="A10" s="21"/>
      <c r="B10" s="583"/>
      <c r="C10" s="605"/>
      <c r="D10" s="587"/>
      <c r="E10" s="587"/>
      <c r="F10" s="587"/>
      <c r="G10" s="590"/>
      <c r="H10" s="590"/>
      <c r="I10" s="590"/>
      <c r="J10" s="590"/>
      <c r="K10" s="596"/>
      <c r="L10" s="605"/>
      <c r="M10" s="605"/>
      <c r="N10" s="608"/>
      <c r="P10" s="568"/>
    </row>
    <row r="11" spans="1:16" s="45" customFormat="1" ht="27" customHeight="1">
      <c r="A11" s="48"/>
      <c r="B11" s="581" t="s">
        <v>104</v>
      </c>
      <c r="C11" s="145" t="s">
        <v>79</v>
      </c>
      <c r="D11" s="266"/>
      <c r="E11" s="266"/>
      <c r="F11" s="195">
        <f t="shared" ref="F11:F18" si="0">+D11-E11</f>
        <v>0</v>
      </c>
      <c r="G11" s="266"/>
      <c r="H11" s="266"/>
      <c r="I11" s="195">
        <f t="shared" ref="I11:J18" si="1">+D11+G11</f>
        <v>0</v>
      </c>
      <c r="J11" s="195">
        <f t="shared" si="1"/>
        <v>0</v>
      </c>
      <c r="K11" s="201">
        <f t="shared" ref="K11:K18" si="2">+I11-J11</f>
        <v>0</v>
      </c>
      <c r="L11" s="260"/>
      <c r="M11" s="471">
        <v>0</v>
      </c>
      <c r="N11" s="190">
        <f>L11-M11</f>
        <v>0</v>
      </c>
      <c r="P11" s="144"/>
    </row>
    <row r="12" spans="1:16" s="45" customFormat="1" ht="22.5">
      <c r="A12" s="48"/>
      <c r="B12" s="582"/>
      <c r="C12" s="146" t="s">
        <v>80</v>
      </c>
      <c r="D12" s="267"/>
      <c r="E12" s="267"/>
      <c r="F12" s="196">
        <f t="shared" si="0"/>
        <v>0</v>
      </c>
      <c r="G12" s="267"/>
      <c r="H12" s="267"/>
      <c r="I12" s="196">
        <f t="shared" si="1"/>
        <v>0</v>
      </c>
      <c r="J12" s="196">
        <f t="shared" si="1"/>
        <v>0</v>
      </c>
      <c r="K12" s="202">
        <f t="shared" si="2"/>
        <v>0</v>
      </c>
      <c r="L12" s="262"/>
      <c r="M12" s="472">
        <v>0</v>
      </c>
      <c r="N12" s="192">
        <f>L12-M12</f>
        <v>0</v>
      </c>
      <c r="P12" s="138"/>
    </row>
    <row r="13" spans="1:16" s="45" customFormat="1" ht="33.75">
      <c r="A13" s="48"/>
      <c r="B13" s="582"/>
      <c r="C13" s="146" t="s">
        <v>81</v>
      </c>
      <c r="D13" s="267"/>
      <c r="E13" s="267"/>
      <c r="F13" s="196">
        <f t="shared" si="0"/>
        <v>0</v>
      </c>
      <c r="G13" s="267"/>
      <c r="H13" s="267"/>
      <c r="I13" s="196">
        <f t="shared" si="1"/>
        <v>0</v>
      </c>
      <c r="J13" s="196">
        <f t="shared" si="1"/>
        <v>0</v>
      </c>
      <c r="K13" s="202">
        <f t="shared" si="2"/>
        <v>0</v>
      </c>
      <c r="L13" s="262"/>
      <c r="M13" s="472">
        <v>0</v>
      </c>
      <c r="N13" s="192">
        <f t="shared" ref="N13:N25" si="3">L13-M13</f>
        <v>0</v>
      </c>
      <c r="P13" s="138"/>
    </row>
    <row r="14" spans="1:16" s="45" customFormat="1" ht="22.5">
      <c r="A14" s="48"/>
      <c r="B14" s="582"/>
      <c r="C14" s="146" t="s">
        <v>82</v>
      </c>
      <c r="D14" s="267"/>
      <c r="E14" s="267"/>
      <c r="F14" s="196">
        <f t="shared" si="0"/>
        <v>0</v>
      </c>
      <c r="G14" s="267"/>
      <c r="H14" s="267"/>
      <c r="I14" s="196">
        <f t="shared" si="1"/>
        <v>0</v>
      </c>
      <c r="J14" s="196">
        <f t="shared" si="1"/>
        <v>0</v>
      </c>
      <c r="K14" s="202">
        <f t="shared" si="2"/>
        <v>0</v>
      </c>
      <c r="L14" s="262"/>
      <c r="M14" s="472">
        <v>0</v>
      </c>
      <c r="N14" s="192">
        <f t="shared" si="3"/>
        <v>0</v>
      </c>
      <c r="P14" s="138"/>
    </row>
    <row r="15" spans="1:16" s="45" customFormat="1">
      <c r="A15" s="48"/>
      <c r="B15" s="582"/>
      <c r="C15" s="146" t="s">
        <v>83</v>
      </c>
      <c r="D15" s="267"/>
      <c r="E15" s="267"/>
      <c r="F15" s="196">
        <f t="shared" si="0"/>
        <v>0</v>
      </c>
      <c r="G15" s="267"/>
      <c r="H15" s="267"/>
      <c r="I15" s="196">
        <f t="shared" si="1"/>
        <v>0</v>
      </c>
      <c r="J15" s="196">
        <f t="shared" si="1"/>
        <v>0</v>
      </c>
      <c r="K15" s="202">
        <f t="shared" si="2"/>
        <v>0</v>
      </c>
      <c r="L15" s="262"/>
      <c r="M15" s="472">
        <v>0</v>
      </c>
      <c r="N15" s="192">
        <f t="shared" si="3"/>
        <v>0</v>
      </c>
      <c r="P15" s="138"/>
    </row>
    <row r="16" spans="1:16" s="45" customFormat="1" ht="22.5">
      <c r="A16" s="48"/>
      <c r="B16" s="582"/>
      <c r="C16" s="146" t="s">
        <v>84</v>
      </c>
      <c r="D16" s="267"/>
      <c r="E16" s="267"/>
      <c r="F16" s="196">
        <f t="shared" si="0"/>
        <v>0</v>
      </c>
      <c r="G16" s="267"/>
      <c r="H16" s="267"/>
      <c r="I16" s="196">
        <f t="shared" si="1"/>
        <v>0</v>
      </c>
      <c r="J16" s="196">
        <f t="shared" si="1"/>
        <v>0</v>
      </c>
      <c r="K16" s="202">
        <f t="shared" si="2"/>
        <v>0</v>
      </c>
      <c r="L16" s="262"/>
      <c r="M16" s="472">
        <v>0</v>
      </c>
      <c r="N16" s="192">
        <f t="shared" si="3"/>
        <v>0</v>
      </c>
      <c r="P16" s="138"/>
    </row>
    <row r="17" spans="1:16" s="45" customFormat="1">
      <c r="A17" s="48"/>
      <c r="B17" s="582"/>
      <c r="C17" s="146" t="s">
        <v>85</v>
      </c>
      <c r="D17" s="267"/>
      <c r="E17" s="267"/>
      <c r="F17" s="196">
        <f t="shared" si="0"/>
        <v>0</v>
      </c>
      <c r="G17" s="267"/>
      <c r="H17" s="267"/>
      <c r="I17" s="196">
        <f t="shared" si="1"/>
        <v>0</v>
      </c>
      <c r="J17" s="196">
        <f t="shared" si="1"/>
        <v>0</v>
      </c>
      <c r="K17" s="202">
        <f t="shared" si="2"/>
        <v>0</v>
      </c>
      <c r="L17" s="262"/>
      <c r="M17" s="472">
        <v>0</v>
      </c>
      <c r="N17" s="192">
        <f t="shared" si="3"/>
        <v>0</v>
      </c>
      <c r="P17" s="138"/>
    </row>
    <row r="18" spans="1:16" s="45" customFormat="1" ht="25.5" customHeight="1" thickBot="1">
      <c r="A18" s="48"/>
      <c r="B18" s="583"/>
      <c r="C18" s="147" t="s">
        <v>91</v>
      </c>
      <c r="D18" s="268"/>
      <c r="E18" s="268"/>
      <c r="F18" s="197">
        <f t="shared" si="0"/>
        <v>0</v>
      </c>
      <c r="G18" s="268"/>
      <c r="H18" s="268"/>
      <c r="I18" s="197">
        <f t="shared" si="1"/>
        <v>0</v>
      </c>
      <c r="J18" s="197">
        <f t="shared" si="1"/>
        <v>0</v>
      </c>
      <c r="K18" s="203">
        <f t="shared" si="2"/>
        <v>0</v>
      </c>
      <c r="L18" s="264"/>
      <c r="M18" s="473">
        <v>0</v>
      </c>
      <c r="N18" s="194">
        <f t="shared" si="3"/>
        <v>0</v>
      </c>
      <c r="P18" s="138"/>
    </row>
    <row r="19" spans="1:16" s="45" customFormat="1" ht="12.75" thickBot="1">
      <c r="A19" s="48"/>
      <c r="B19" s="584" t="s">
        <v>90</v>
      </c>
      <c r="C19" s="585"/>
      <c r="D19" s="198">
        <f>SUM(D11:D18)</f>
        <v>0</v>
      </c>
      <c r="E19" s="198">
        <f t="shared" ref="E19:K19" si="4">SUM(E11:E18)</f>
        <v>0</v>
      </c>
      <c r="F19" s="198">
        <f t="shared" si="4"/>
        <v>0</v>
      </c>
      <c r="G19" s="198">
        <f t="shared" si="4"/>
        <v>0</v>
      </c>
      <c r="H19" s="198">
        <f t="shared" si="4"/>
        <v>0</v>
      </c>
      <c r="I19" s="198">
        <f t="shared" si="4"/>
        <v>0</v>
      </c>
      <c r="J19" s="198">
        <f t="shared" si="4"/>
        <v>0</v>
      </c>
      <c r="K19" s="204">
        <f t="shared" si="4"/>
        <v>0</v>
      </c>
      <c r="L19" s="204">
        <f>SUM(L11:L18)</f>
        <v>0</v>
      </c>
      <c r="M19" s="204">
        <f>SUM(M11:M18)</f>
        <v>0</v>
      </c>
      <c r="N19" s="474">
        <f>SUM(N11:N18)</f>
        <v>0</v>
      </c>
      <c r="P19" s="138"/>
    </row>
    <row r="20" spans="1:16" s="45" customFormat="1">
      <c r="A20" s="48"/>
      <c r="B20" s="581" t="s">
        <v>105</v>
      </c>
      <c r="C20" s="148" t="s">
        <v>86</v>
      </c>
      <c r="D20" s="266"/>
      <c r="E20" s="266"/>
      <c r="F20" s="195">
        <f t="shared" ref="F20:F25" si="5">+D20-E20</f>
        <v>0</v>
      </c>
      <c r="G20" s="266"/>
      <c r="H20" s="266"/>
      <c r="I20" s="195">
        <f t="shared" ref="I20:J25" si="6">+D20+G20</f>
        <v>0</v>
      </c>
      <c r="J20" s="195">
        <f t="shared" si="6"/>
        <v>0</v>
      </c>
      <c r="K20" s="201">
        <f t="shared" ref="K20:K25" si="7">+I20-J20</f>
        <v>0</v>
      </c>
      <c r="L20" s="260"/>
      <c r="M20" s="471">
        <v>0</v>
      </c>
      <c r="N20" s="190">
        <f t="shared" si="3"/>
        <v>0</v>
      </c>
      <c r="P20" s="138"/>
    </row>
    <row r="21" spans="1:16" s="45" customFormat="1">
      <c r="A21" s="48"/>
      <c r="B21" s="600"/>
      <c r="C21" s="149" t="s">
        <v>92</v>
      </c>
      <c r="D21" s="267"/>
      <c r="E21" s="267"/>
      <c r="F21" s="196">
        <f t="shared" si="5"/>
        <v>0</v>
      </c>
      <c r="G21" s="267"/>
      <c r="H21" s="267"/>
      <c r="I21" s="196">
        <f t="shared" si="6"/>
        <v>0</v>
      </c>
      <c r="J21" s="196">
        <f t="shared" si="6"/>
        <v>0</v>
      </c>
      <c r="K21" s="202">
        <f t="shared" si="7"/>
        <v>0</v>
      </c>
      <c r="L21" s="262"/>
      <c r="M21" s="472">
        <v>0</v>
      </c>
      <c r="N21" s="192">
        <f t="shared" si="3"/>
        <v>0</v>
      </c>
      <c r="P21" s="138"/>
    </row>
    <row r="22" spans="1:16" s="45" customFormat="1" ht="22.5">
      <c r="A22" s="48"/>
      <c r="B22" s="600"/>
      <c r="C22" s="149" t="s">
        <v>87</v>
      </c>
      <c r="D22" s="267"/>
      <c r="E22" s="267"/>
      <c r="F22" s="196">
        <f t="shared" si="5"/>
        <v>0</v>
      </c>
      <c r="G22" s="267"/>
      <c r="H22" s="267"/>
      <c r="I22" s="196">
        <f t="shared" si="6"/>
        <v>0</v>
      </c>
      <c r="J22" s="196">
        <f t="shared" si="6"/>
        <v>0</v>
      </c>
      <c r="K22" s="202">
        <f t="shared" si="7"/>
        <v>0</v>
      </c>
      <c r="L22" s="262"/>
      <c r="M22" s="472">
        <v>0</v>
      </c>
      <c r="N22" s="192">
        <f t="shared" si="3"/>
        <v>0</v>
      </c>
      <c r="P22" s="138"/>
    </row>
    <row r="23" spans="1:16" s="45" customFormat="1" ht="22.5">
      <c r="A23" s="48"/>
      <c r="B23" s="600"/>
      <c r="C23" s="149" t="s">
        <v>89</v>
      </c>
      <c r="D23" s="267"/>
      <c r="E23" s="267"/>
      <c r="F23" s="196">
        <f t="shared" si="5"/>
        <v>0</v>
      </c>
      <c r="G23" s="267"/>
      <c r="H23" s="267"/>
      <c r="I23" s="196">
        <f t="shared" si="6"/>
        <v>0</v>
      </c>
      <c r="J23" s="196">
        <f t="shared" si="6"/>
        <v>0</v>
      </c>
      <c r="K23" s="202">
        <f t="shared" si="7"/>
        <v>0</v>
      </c>
      <c r="L23" s="262"/>
      <c r="M23" s="472">
        <v>0</v>
      </c>
      <c r="N23" s="192">
        <f t="shared" si="3"/>
        <v>0</v>
      </c>
      <c r="P23" s="138"/>
    </row>
    <row r="24" spans="1:16" s="45" customFormat="1">
      <c r="A24" s="48"/>
      <c r="B24" s="600"/>
      <c r="C24" s="149" t="s">
        <v>88</v>
      </c>
      <c r="D24" s="267"/>
      <c r="E24" s="267"/>
      <c r="F24" s="196">
        <f t="shared" si="5"/>
        <v>0</v>
      </c>
      <c r="G24" s="267"/>
      <c r="H24" s="267"/>
      <c r="I24" s="196">
        <f t="shared" si="6"/>
        <v>0</v>
      </c>
      <c r="J24" s="196">
        <f t="shared" si="6"/>
        <v>0</v>
      </c>
      <c r="K24" s="202">
        <f t="shared" si="7"/>
        <v>0</v>
      </c>
      <c r="L24" s="262"/>
      <c r="M24" s="472">
        <v>0</v>
      </c>
      <c r="N24" s="192">
        <f t="shared" si="3"/>
        <v>0</v>
      </c>
      <c r="P24" s="138"/>
    </row>
    <row r="25" spans="1:16" s="45" customFormat="1" ht="23.25" thickBot="1">
      <c r="A25" s="48"/>
      <c r="B25" s="601"/>
      <c r="C25" s="147" t="s">
        <v>91</v>
      </c>
      <c r="D25" s="268"/>
      <c r="E25" s="268"/>
      <c r="F25" s="197">
        <f t="shared" si="5"/>
        <v>0</v>
      </c>
      <c r="G25" s="268"/>
      <c r="H25" s="268"/>
      <c r="I25" s="197">
        <f t="shared" si="6"/>
        <v>0</v>
      </c>
      <c r="J25" s="197">
        <f t="shared" si="6"/>
        <v>0</v>
      </c>
      <c r="K25" s="203">
        <f t="shared" si="7"/>
        <v>0</v>
      </c>
      <c r="L25" s="264"/>
      <c r="M25" s="473">
        <v>0</v>
      </c>
      <c r="N25" s="194">
        <f t="shared" si="3"/>
        <v>0</v>
      </c>
      <c r="P25" s="138"/>
    </row>
    <row r="26" spans="1:16" s="45" customFormat="1">
      <c r="A26" s="46"/>
      <c r="B26" s="597" t="s">
        <v>93</v>
      </c>
      <c r="C26" s="585"/>
      <c r="D26" s="199">
        <f>SUM(D20:D25)</f>
        <v>0</v>
      </c>
      <c r="E26" s="199">
        <f t="shared" ref="E26:K26" si="8">SUM(E20:E25)</f>
        <v>0</v>
      </c>
      <c r="F26" s="199">
        <f t="shared" si="8"/>
        <v>0</v>
      </c>
      <c r="G26" s="199">
        <f t="shared" si="8"/>
        <v>0</v>
      </c>
      <c r="H26" s="199">
        <f t="shared" si="8"/>
        <v>0</v>
      </c>
      <c r="I26" s="199">
        <f t="shared" si="8"/>
        <v>0</v>
      </c>
      <c r="J26" s="199">
        <f t="shared" si="8"/>
        <v>0</v>
      </c>
      <c r="K26" s="205">
        <f t="shared" si="8"/>
        <v>0</v>
      </c>
      <c r="L26" s="205">
        <f>SUM(L20:L25)</f>
        <v>0</v>
      </c>
      <c r="M26" s="205">
        <f>SUM(M20:M25)</f>
        <v>0</v>
      </c>
      <c r="N26" s="475">
        <f>SUM(N20:N25)</f>
        <v>0</v>
      </c>
      <c r="P26" s="138"/>
    </row>
    <row r="27" spans="1:16" s="45" customFormat="1" ht="12.75" thickBot="1">
      <c r="A27" s="46"/>
      <c r="B27" s="598" t="s">
        <v>45</v>
      </c>
      <c r="C27" s="599"/>
      <c r="D27" s="200">
        <f>D19+D26</f>
        <v>0</v>
      </c>
      <c r="E27" s="200">
        <f t="shared" ref="E27:K27" si="9">E19+E26</f>
        <v>0</v>
      </c>
      <c r="F27" s="200">
        <f t="shared" si="9"/>
        <v>0</v>
      </c>
      <c r="G27" s="200">
        <f t="shared" si="9"/>
        <v>0</v>
      </c>
      <c r="H27" s="469">
        <f t="shared" si="9"/>
        <v>0</v>
      </c>
      <c r="I27" s="200">
        <f t="shared" si="9"/>
        <v>0</v>
      </c>
      <c r="J27" s="200">
        <f t="shared" si="9"/>
        <v>0</v>
      </c>
      <c r="K27" s="206">
        <f t="shared" si="9"/>
        <v>0</v>
      </c>
      <c r="L27" s="206">
        <f>L19+L26</f>
        <v>0</v>
      </c>
      <c r="M27" s="206">
        <f>M19+M26</f>
        <v>0</v>
      </c>
      <c r="N27" s="476">
        <f>N19+N26</f>
        <v>0</v>
      </c>
      <c r="P27" s="140"/>
    </row>
    <row r="28" spans="1:16" s="45" customFormat="1" ht="12.75" thickBot="1">
      <c r="B28" s="49" t="s">
        <v>573</v>
      </c>
      <c r="H28" s="470" t="str">
        <f>IF(H27&lt;=SUM(bilanci!D269+bilanci!D270),"ok","errore")</f>
        <v>ok</v>
      </c>
      <c r="L28" s="470" t="str">
        <f>IF(L27&gt;H27,"errore","ok")</f>
        <v>ok</v>
      </c>
    </row>
    <row r="29" spans="1:16" s="45" customFormat="1">
      <c r="B29" s="49" t="s">
        <v>133</v>
      </c>
    </row>
    <row r="30" spans="1:16" s="45" customFormat="1" ht="32.25" customHeight="1">
      <c r="B30" s="591" t="s">
        <v>134</v>
      </c>
      <c r="C30" s="592"/>
      <c r="D30" s="592"/>
      <c r="E30" s="592"/>
      <c r="F30" s="592"/>
      <c r="G30" s="592"/>
      <c r="H30" s="592"/>
      <c r="I30" s="592"/>
      <c r="J30" s="592"/>
      <c r="K30" s="593"/>
    </row>
    <row r="31" spans="1:16" s="45" customFormat="1"/>
    <row r="32" spans="1:16" s="45" customFormat="1"/>
  </sheetData>
  <sheetProtection password="C65E" sheet="1"/>
  <mergeCells count="22">
    <mergeCell ref="H8:H10"/>
    <mergeCell ref="B6:K6"/>
    <mergeCell ref="B26:C26"/>
    <mergeCell ref="B27:C27"/>
    <mergeCell ref="B20:B25"/>
    <mergeCell ref="B8:B10"/>
    <mergeCell ref="C1:I1"/>
    <mergeCell ref="P8:P10"/>
    <mergeCell ref="L8:L10"/>
    <mergeCell ref="M8:M10"/>
    <mergeCell ref="N8:N10"/>
    <mergeCell ref="C8:C10"/>
    <mergeCell ref="B11:B18"/>
    <mergeCell ref="B19:C19"/>
    <mergeCell ref="F8:F10"/>
    <mergeCell ref="G8:G10"/>
    <mergeCell ref="B30:K30"/>
    <mergeCell ref="I8:I10"/>
    <mergeCell ref="J8:J10"/>
    <mergeCell ref="K8:K10"/>
    <mergeCell ref="D8:D10"/>
    <mergeCell ref="E8:E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6" right="0.22" top="0.54" bottom="0.52" header="0.32" footer="0.27"/>
  <pageSetup paperSize="9" orientation="landscape"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opLeftCell="A22" workbookViewId="0">
      <selection activeCell="C4" sqref="C4"/>
    </sheetView>
  </sheetViews>
  <sheetFormatPr defaultRowHeight="12"/>
  <cols>
    <col min="1" max="1" width="2.42578125" style="17" customWidth="1"/>
    <col min="2" max="2" width="25.5703125" style="17" customWidth="1"/>
    <col min="3" max="3" width="15.28515625" style="17" customWidth="1"/>
    <col min="4" max="4" width="16" style="17" customWidth="1"/>
    <col min="5" max="5" width="15.7109375" style="17" customWidth="1"/>
    <col min="6" max="6" width="14" style="17" customWidth="1"/>
    <col min="7" max="7" width="16" style="17" customWidth="1"/>
    <col min="8" max="8" width="14.28515625" style="17" customWidth="1"/>
    <col min="9" max="9" width="13.5703125" style="17" customWidth="1"/>
    <col min="10" max="10" width="51.85546875" style="17" customWidth="1"/>
    <col min="11" max="16384" width="9.140625" style="17"/>
  </cols>
  <sheetData>
    <row r="1" spans="1:13" ht="20.25">
      <c r="A1" s="16" t="s">
        <v>60</v>
      </c>
      <c r="B1" s="18"/>
      <c r="C1" s="554" t="str">
        <f>+bilanci!A1</f>
        <v>Ragione Sociale</v>
      </c>
      <c r="D1" s="555"/>
      <c r="E1" s="555"/>
      <c r="F1" s="555"/>
      <c r="G1" s="555"/>
      <c r="H1" s="555"/>
      <c r="I1" s="556"/>
      <c r="J1" s="20"/>
      <c r="K1" s="20"/>
      <c r="L1" s="20"/>
      <c r="M1" s="20"/>
    </row>
    <row r="3" spans="1:13" ht="15.75">
      <c r="A3" s="18" t="s">
        <v>159</v>
      </c>
      <c r="B3" s="18"/>
      <c r="C3" s="483">
        <f>+bilanci!D5</f>
        <v>0</v>
      </c>
      <c r="E3" s="21"/>
      <c r="F3" s="21"/>
      <c r="G3" s="21"/>
    </row>
    <row r="4" spans="1:13">
      <c r="B4" s="18"/>
      <c r="C4" s="18"/>
      <c r="D4" s="18"/>
      <c r="E4" s="21"/>
      <c r="F4" s="21"/>
      <c r="G4" s="21"/>
      <c r="H4" s="21"/>
      <c r="I4" s="21"/>
    </row>
    <row r="5" spans="1:13" ht="15.75" customHeight="1">
      <c r="B5" s="611" t="s">
        <v>4</v>
      </c>
      <c r="C5" s="611"/>
      <c r="D5" s="611"/>
      <c r="E5" s="611"/>
      <c r="F5" s="611"/>
      <c r="G5" s="611"/>
      <c r="H5" s="611"/>
      <c r="I5" s="611"/>
      <c r="J5" s="611"/>
    </row>
    <row r="6" spans="1:13">
      <c r="B6" s="18" t="s">
        <v>148</v>
      </c>
      <c r="E6" s="21"/>
      <c r="F6" s="21"/>
      <c r="G6" s="21"/>
      <c r="H6" s="21"/>
      <c r="I6" s="21"/>
    </row>
    <row r="7" spans="1:13" ht="16.5" thickBot="1">
      <c r="B7" s="559" t="s">
        <v>179</v>
      </c>
      <c r="C7" s="560"/>
      <c r="D7" s="560"/>
      <c r="E7" s="560"/>
      <c r="F7" s="560"/>
      <c r="G7" s="560"/>
      <c r="H7" s="560"/>
      <c r="I7" s="560"/>
      <c r="J7" s="561"/>
    </row>
    <row r="8" spans="1:13" ht="12.75" customHeight="1">
      <c r="B8" s="610" t="s">
        <v>97</v>
      </c>
      <c r="C8" s="610" t="s">
        <v>166</v>
      </c>
      <c r="D8" s="603" t="s">
        <v>101</v>
      </c>
      <c r="E8" s="603" t="s">
        <v>100</v>
      </c>
      <c r="F8" s="603" t="s">
        <v>177</v>
      </c>
      <c r="G8" s="603" t="s">
        <v>102</v>
      </c>
      <c r="H8" s="603" t="s">
        <v>178</v>
      </c>
      <c r="I8" s="606" t="s">
        <v>99</v>
      </c>
      <c r="J8" s="536" t="s">
        <v>98</v>
      </c>
      <c r="M8" s="53"/>
    </row>
    <row r="9" spans="1:13">
      <c r="B9" s="582"/>
      <c r="C9" s="582"/>
      <c r="D9" s="604"/>
      <c r="E9" s="604"/>
      <c r="F9" s="604"/>
      <c r="G9" s="604"/>
      <c r="H9" s="604"/>
      <c r="I9" s="607"/>
      <c r="J9" s="568"/>
      <c r="K9" s="21"/>
      <c r="M9" s="105"/>
    </row>
    <row r="10" spans="1:13" ht="31.5" customHeight="1" thickBot="1">
      <c r="B10" s="583"/>
      <c r="C10" s="583"/>
      <c r="D10" s="605"/>
      <c r="E10" s="605"/>
      <c r="F10" s="605"/>
      <c r="G10" s="605"/>
      <c r="H10" s="605"/>
      <c r="I10" s="608"/>
      <c r="J10" s="568"/>
      <c r="M10" s="105"/>
    </row>
    <row r="11" spans="1:13">
      <c r="B11" s="116"/>
      <c r="C11" s="117"/>
      <c r="D11" s="114"/>
      <c r="E11" s="114"/>
      <c r="F11" s="11">
        <v>0</v>
      </c>
      <c r="G11" s="207">
        <f>E11-F11</f>
        <v>0</v>
      </c>
      <c r="H11" s="120">
        <v>0</v>
      </c>
      <c r="I11" s="212">
        <f>G11*H11</f>
        <v>0</v>
      </c>
      <c r="J11" s="138"/>
    </row>
    <row r="12" spans="1:13">
      <c r="B12" s="118"/>
      <c r="C12" s="119"/>
      <c r="D12" s="115"/>
      <c r="E12" s="115"/>
      <c r="F12" s="12">
        <v>0</v>
      </c>
      <c r="G12" s="208">
        <f>E12-F12</f>
        <v>0</v>
      </c>
      <c r="H12" s="121">
        <v>0</v>
      </c>
      <c r="I12" s="213">
        <f>G12*H12</f>
        <v>0</v>
      </c>
      <c r="J12" s="138"/>
    </row>
    <row r="13" spans="1:13">
      <c r="B13" s="118"/>
      <c r="C13" s="119"/>
      <c r="D13" s="115"/>
      <c r="E13" s="115"/>
      <c r="F13" s="12">
        <v>0</v>
      </c>
      <c r="G13" s="208">
        <f>E13-F13</f>
        <v>0</v>
      </c>
      <c r="H13" s="121">
        <v>0</v>
      </c>
      <c r="I13" s="213">
        <f t="shared" ref="I13:I50" si="0">G13*H13</f>
        <v>0</v>
      </c>
      <c r="J13" s="138"/>
    </row>
    <row r="14" spans="1:13">
      <c r="B14" s="118"/>
      <c r="C14" s="119"/>
      <c r="D14" s="115"/>
      <c r="E14" s="115"/>
      <c r="F14" s="12">
        <v>0</v>
      </c>
      <c r="G14" s="208">
        <f>E14-F14</f>
        <v>0</v>
      </c>
      <c r="H14" s="121">
        <v>0</v>
      </c>
      <c r="I14" s="213">
        <f t="shared" si="0"/>
        <v>0</v>
      </c>
      <c r="J14" s="139"/>
      <c r="K14" s="106"/>
      <c r="L14" s="106"/>
    </row>
    <row r="15" spans="1:13">
      <c r="B15" s="118"/>
      <c r="C15" s="119"/>
      <c r="D15" s="115"/>
      <c r="E15" s="115"/>
      <c r="F15" s="12">
        <v>0</v>
      </c>
      <c r="G15" s="208">
        <f t="shared" ref="G15:G50" si="1">E15-F15</f>
        <v>0</v>
      </c>
      <c r="H15" s="121">
        <v>0</v>
      </c>
      <c r="I15" s="213">
        <f t="shared" si="0"/>
        <v>0</v>
      </c>
      <c r="J15" s="139"/>
      <c r="K15" s="106"/>
      <c r="L15" s="106"/>
    </row>
    <row r="16" spans="1:13">
      <c r="B16" s="118"/>
      <c r="C16" s="119"/>
      <c r="D16" s="115"/>
      <c r="E16" s="115"/>
      <c r="F16" s="12">
        <v>0</v>
      </c>
      <c r="G16" s="208">
        <f t="shared" si="1"/>
        <v>0</v>
      </c>
      <c r="H16" s="121">
        <v>0</v>
      </c>
      <c r="I16" s="213">
        <f t="shared" si="0"/>
        <v>0</v>
      </c>
      <c r="J16" s="139"/>
      <c r="K16" s="106"/>
      <c r="L16" s="106"/>
    </row>
    <row r="17" spans="2:12">
      <c r="B17" s="118"/>
      <c r="C17" s="119"/>
      <c r="D17" s="115"/>
      <c r="E17" s="115"/>
      <c r="F17" s="12">
        <v>0</v>
      </c>
      <c r="G17" s="208">
        <f t="shared" si="1"/>
        <v>0</v>
      </c>
      <c r="H17" s="121">
        <v>0</v>
      </c>
      <c r="I17" s="213">
        <f t="shared" si="0"/>
        <v>0</v>
      </c>
      <c r="J17" s="139"/>
      <c r="K17" s="106"/>
      <c r="L17" s="106"/>
    </row>
    <row r="18" spans="2:12">
      <c r="B18" s="118"/>
      <c r="C18" s="119"/>
      <c r="D18" s="115"/>
      <c r="E18" s="115"/>
      <c r="F18" s="12">
        <v>0</v>
      </c>
      <c r="G18" s="208">
        <f t="shared" si="1"/>
        <v>0</v>
      </c>
      <c r="H18" s="121">
        <v>0</v>
      </c>
      <c r="I18" s="213">
        <f t="shared" si="0"/>
        <v>0</v>
      </c>
      <c r="J18" s="139"/>
      <c r="K18" s="106"/>
      <c r="L18" s="106"/>
    </row>
    <row r="19" spans="2:12">
      <c r="B19" s="118"/>
      <c r="C19" s="119"/>
      <c r="D19" s="115"/>
      <c r="E19" s="115"/>
      <c r="F19" s="12">
        <v>0</v>
      </c>
      <c r="G19" s="208">
        <f t="shared" si="1"/>
        <v>0</v>
      </c>
      <c r="H19" s="121">
        <v>0</v>
      </c>
      <c r="I19" s="213">
        <f t="shared" si="0"/>
        <v>0</v>
      </c>
      <c r="J19" s="139"/>
      <c r="K19" s="106"/>
      <c r="L19" s="106"/>
    </row>
    <row r="20" spans="2:12">
      <c r="B20" s="118"/>
      <c r="C20" s="119"/>
      <c r="D20" s="115"/>
      <c r="E20" s="115"/>
      <c r="F20" s="12">
        <v>0</v>
      </c>
      <c r="G20" s="208">
        <f t="shared" si="1"/>
        <v>0</v>
      </c>
      <c r="H20" s="121">
        <v>0</v>
      </c>
      <c r="I20" s="213">
        <f t="shared" si="0"/>
        <v>0</v>
      </c>
      <c r="J20" s="139"/>
      <c r="K20" s="106"/>
      <c r="L20" s="106"/>
    </row>
    <row r="21" spans="2:12">
      <c r="B21" s="118"/>
      <c r="C21" s="119"/>
      <c r="D21" s="115"/>
      <c r="E21" s="115"/>
      <c r="F21" s="12">
        <v>0</v>
      </c>
      <c r="G21" s="208">
        <f t="shared" si="1"/>
        <v>0</v>
      </c>
      <c r="H21" s="121">
        <v>0</v>
      </c>
      <c r="I21" s="213">
        <f t="shared" si="0"/>
        <v>0</v>
      </c>
      <c r="J21" s="139"/>
      <c r="K21" s="106"/>
      <c r="L21" s="106"/>
    </row>
    <row r="22" spans="2:12">
      <c r="B22" s="118"/>
      <c r="C22" s="119"/>
      <c r="D22" s="115"/>
      <c r="E22" s="115"/>
      <c r="F22" s="12">
        <v>0</v>
      </c>
      <c r="G22" s="208">
        <f t="shared" si="1"/>
        <v>0</v>
      </c>
      <c r="H22" s="121">
        <v>0</v>
      </c>
      <c r="I22" s="213">
        <f t="shared" si="0"/>
        <v>0</v>
      </c>
      <c r="J22" s="139"/>
      <c r="K22" s="106"/>
      <c r="L22" s="106"/>
    </row>
    <row r="23" spans="2:12">
      <c r="B23" s="118"/>
      <c r="C23" s="119"/>
      <c r="D23" s="115"/>
      <c r="E23" s="115"/>
      <c r="F23" s="12">
        <v>0</v>
      </c>
      <c r="G23" s="208">
        <f t="shared" si="1"/>
        <v>0</v>
      </c>
      <c r="H23" s="121">
        <v>0</v>
      </c>
      <c r="I23" s="213">
        <f t="shared" si="0"/>
        <v>0</v>
      </c>
      <c r="J23" s="139"/>
      <c r="K23" s="106"/>
      <c r="L23" s="106"/>
    </row>
    <row r="24" spans="2:12">
      <c r="B24" s="118"/>
      <c r="C24" s="119"/>
      <c r="D24" s="115"/>
      <c r="E24" s="115"/>
      <c r="F24" s="12">
        <v>0</v>
      </c>
      <c r="G24" s="208">
        <f t="shared" si="1"/>
        <v>0</v>
      </c>
      <c r="H24" s="121">
        <v>0</v>
      </c>
      <c r="I24" s="213">
        <f t="shared" si="0"/>
        <v>0</v>
      </c>
      <c r="J24" s="139"/>
      <c r="K24" s="106"/>
      <c r="L24" s="106"/>
    </row>
    <row r="25" spans="2:12">
      <c r="B25" s="118"/>
      <c r="C25" s="119"/>
      <c r="D25" s="115"/>
      <c r="E25" s="115"/>
      <c r="F25" s="12">
        <v>0</v>
      </c>
      <c r="G25" s="208">
        <f t="shared" si="1"/>
        <v>0</v>
      </c>
      <c r="H25" s="121">
        <v>0</v>
      </c>
      <c r="I25" s="213">
        <f t="shared" si="0"/>
        <v>0</v>
      </c>
      <c r="J25" s="139"/>
      <c r="K25" s="106"/>
      <c r="L25" s="106"/>
    </row>
    <row r="26" spans="2:12">
      <c r="B26" s="118"/>
      <c r="C26" s="119"/>
      <c r="D26" s="115"/>
      <c r="E26" s="115"/>
      <c r="F26" s="12">
        <v>0</v>
      </c>
      <c r="G26" s="208">
        <f t="shared" si="1"/>
        <v>0</v>
      </c>
      <c r="H26" s="121">
        <v>0</v>
      </c>
      <c r="I26" s="213">
        <f t="shared" si="0"/>
        <v>0</v>
      </c>
      <c r="J26" s="139"/>
      <c r="K26" s="106"/>
      <c r="L26" s="106"/>
    </row>
    <row r="27" spans="2:12">
      <c r="B27" s="118"/>
      <c r="C27" s="119"/>
      <c r="D27" s="115"/>
      <c r="E27" s="115"/>
      <c r="F27" s="12">
        <v>0</v>
      </c>
      <c r="G27" s="208">
        <f t="shared" si="1"/>
        <v>0</v>
      </c>
      <c r="H27" s="121">
        <v>0</v>
      </c>
      <c r="I27" s="213">
        <f t="shared" si="0"/>
        <v>0</v>
      </c>
      <c r="J27" s="139"/>
      <c r="K27" s="106"/>
      <c r="L27" s="106"/>
    </row>
    <row r="28" spans="2:12">
      <c r="B28" s="118"/>
      <c r="C28" s="119"/>
      <c r="D28" s="115"/>
      <c r="E28" s="115"/>
      <c r="F28" s="12">
        <v>0</v>
      </c>
      <c r="G28" s="208">
        <f t="shared" si="1"/>
        <v>0</v>
      </c>
      <c r="H28" s="121">
        <v>0</v>
      </c>
      <c r="I28" s="213">
        <f t="shared" si="0"/>
        <v>0</v>
      </c>
      <c r="J28" s="139"/>
      <c r="K28" s="106"/>
      <c r="L28" s="106"/>
    </row>
    <row r="29" spans="2:12">
      <c r="B29" s="118"/>
      <c r="C29" s="119"/>
      <c r="D29" s="115"/>
      <c r="E29" s="115"/>
      <c r="F29" s="12">
        <v>0</v>
      </c>
      <c r="G29" s="208">
        <f t="shared" si="1"/>
        <v>0</v>
      </c>
      <c r="H29" s="121">
        <v>0</v>
      </c>
      <c r="I29" s="213">
        <f t="shared" si="0"/>
        <v>0</v>
      </c>
      <c r="J29" s="139"/>
      <c r="K29" s="106"/>
      <c r="L29" s="106"/>
    </row>
    <row r="30" spans="2:12">
      <c r="B30" s="118"/>
      <c r="C30" s="119"/>
      <c r="D30" s="115"/>
      <c r="E30" s="115"/>
      <c r="F30" s="12">
        <v>0</v>
      </c>
      <c r="G30" s="208">
        <f t="shared" si="1"/>
        <v>0</v>
      </c>
      <c r="H30" s="121">
        <v>0</v>
      </c>
      <c r="I30" s="213">
        <f t="shared" si="0"/>
        <v>0</v>
      </c>
      <c r="J30" s="139"/>
      <c r="K30" s="106"/>
      <c r="L30" s="106"/>
    </row>
    <row r="31" spans="2:12">
      <c r="B31" s="118"/>
      <c r="C31" s="119"/>
      <c r="D31" s="115"/>
      <c r="E31" s="115"/>
      <c r="F31" s="12">
        <v>0</v>
      </c>
      <c r="G31" s="208">
        <f t="shared" si="1"/>
        <v>0</v>
      </c>
      <c r="H31" s="121">
        <v>0</v>
      </c>
      <c r="I31" s="213">
        <f t="shared" si="0"/>
        <v>0</v>
      </c>
      <c r="J31" s="139"/>
      <c r="K31" s="106"/>
      <c r="L31" s="106"/>
    </row>
    <row r="32" spans="2:12">
      <c r="B32" s="118"/>
      <c r="C32" s="119"/>
      <c r="D32" s="115"/>
      <c r="E32" s="115"/>
      <c r="F32" s="12">
        <v>0</v>
      </c>
      <c r="G32" s="208">
        <f t="shared" si="1"/>
        <v>0</v>
      </c>
      <c r="H32" s="121">
        <v>0</v>
      </c>
      <c r="I32" s="213">
        <f t="shared" si="0"/>
        <v>0</v>
      </c>
      <c r="J32" s="139"/>
      <c r="K32" s="106"/>
      <c r="L32" s="106"/>
    </row>
    <row r="33" spans="2:12">
      <c r="B33" s="118"/>
      <c r="C33" s="119"/>
      <c r="D33" s="115"/>
      <c r="E33" s="115"/>
      <c r="F33" s="12">
        <v>0</v>
      </c>
      <c r="G33" s="208">
        <f t="shared" si="1"/>
        <v>0</v>
      </c>
      <c r="H33" s="121">
        <v>0</v>
      </c>
      <c r="I33" s="213">
        <f t="shared" si="0"/>
        <v>0</v>
      </c>
      <c r="J33" s="139"/>
      <c r="K33" s="106"/>
      <c r="L33" s="106"/>
    </row>
    <row r="34" spans="2:12">
      <c r="B34" s="118"/>
      <c r="C34" s="119"/>
      <c r="D34" s="115"/>
      <c r="E34" s="115"/>
      <c r="F34" s="12">
        <v>0</v>
      </c>
      <c r="G34" s="208">
        <f t="shared" si="1"/>
        <v>0</v>
      </c>
      <c r="H34" s="121">
        <v>0</v>
      </c>
      <c r="I34" s="213">
        <f t="shared" si="0"/>
        <v>0</v>
      </c>
      <c r="J34" s="139"/>
      <c r="K34" s="106"/>
      <c r="L34" s="106"/>
    </row>
    <row r="35" spans="2:12">
      <c r="B35" s="118"/>
      <c r="C35" s="119"/>
      <c r="D35" s="115"/>
      <c r="E35" s="115"/>
      <c r="F35" s="12">
        <v>0</v>
      </c>
      <c r="G35" s="208">
        <f t="shared" si="1"/>
        <v>0</v>
      </c>
      <c r="H35" s="121">
        <v>0</v>
      </c>
      <c r="I35" s="213">
        <f t="shared" si="0"/>
        <v>0</v>
      </c>
      <c r="J35" s="139"/>
      <c r="K35" s="106"/>
      <c r="L35" s="106"/>
    </row>
    <row r="36" spans="2:12">
      <c r="B36" s="118"/>
      <c r="C36" s="119"/>
      <c r="D36" s="115"/>
      <c r="E36" s="115"/>
      <c r="F36" s="12">
        <v>0</v>
      </c>
      <c r="G36" s="208">
        <f t="shared" si="1"/>
        <v>0</v>
      </c>
      <c r="H36" s="121">
        <v>0</v>
      </c>
      <c r="I36" s="213">
        <f t="shared" si="0"/>
        <v>0</v>
      </c>
      <c r="J36" s="139"/>
      <c r="K36" s="106"/>
      <c r="L36" s="106"/>
    </row>
    <row r="37" spans="2:12">
      <c r="B37" s="118"/>
      <c r="C37" s="119"/>
      <c r="D37" s="115"/>
      <c r="E37" s="115"/>
      <c r="F37" s="12">
        <v>0</v>
      </c>
      <c r="G37" s="208">
        <f t="shared" si="1"/>
        <v>0</v>
      </c>
      <c r="H37" s="121">
        <v>0</v>
      </c>
      <c r="I37" s="213">
        <f t="shared" si="0"/>
        <v>0</v>
      </c>
      <c r="J37" s="139"/>
      <c r="K37" s="106"/>
      <c r="L37" s="106"/>
    </row>
    <row r="38" spans="2:12">
      <c r="B38" s="118"/>
      <c r="C38" s="119"/>
      <c r="D38" s="115"/>
      <c r="E38" s="115"/>
      <c r="F38" s="12">
        <v>0</v>
      </c>
      <c r="G38" s="208">
        <f t="shared" si="1"/>
        <v>0</v>
      </c>
      <c r="H38" s="121">
        <v>0</v>
      </c>
      <c r="I38" s="213">
        <f t="shared" si="0"/>
        <v>0</v>
      </c>
      <c r="J38" s="139"/>
      <c r="K38" s="106"/>
      <c r="L38" s="106"/>
    </row>
    <row r="39" spans="2:12">
      <c r="B39" s="118"/>
      <c r="C39" s="119"/>
      <c r="D39" s="115"/>
      <c r="E39" s="115"/>
      <c r="F39" s="12">
        <v>0</v>
      </c>
      <c r="G39" s="208">
        <f t="shared" si="1"/>
        <v>0</v>
      </c>
      <c r="H39" s="121">
        <v>0</v>
      </c>
      <c r="I39" s="213">
        <f t="shared" si="0"/>
        <v>0</v>
      </c>
      <c r="J39" s="139"/>
      <c r="K39" s="106"/>
      <c r="L39" s="106"/>
    </row>
    <row r="40" spans="2:12">
      <c r="B40" s="118"/>
      <c r="C40" s="119"/>
      <c r="D40" s="115"/>
      <c r="E40" s="115"/>
      <c r="F40" s="12">
        <v>0</v>
      </c>
      <c r="G40" s="208">
        <f t="shared" si="1"/>
        <v>0</v>
      </c>
      <c r="H40" s="121">
        <v>0</v>
      </c>
      <c r="I40" s="213">
        <f t="shared" si="0"/>
        <v>0</v>
      </c>
      <c r="J40" s="139"/>
      <c r="K40" s="106"/>
      <c r="L40" s="106"/>
    </row>
    <row r="41" spans="2:12">
      <c r="B41" s="118"/>
      <c r="C41" s="119"/>
      <c r="D41" s="115"/>
      <c r="E41" s="115"/>
      <c r="F41" s="12">
        <v>0</v>
      </c>
      <c r="G41" s="208">
        <f t="shared" si="1"/>
        <v>0</v>
      </c>
      <c r="H41" s="121">
        <v>0</v>
      </c>
      <c r="I41" s="213">
        <f t="shared" si="0"/>
        <v>0</v>
      </c>
      <c r="J41" s="139"/>
      <c r="K41" s="106"/>
      <c r="L41" s="106"/>
    </row>
    <row r="42" spans="2:12">
      <c r="B42" s="118"/>
      <c r="C42" s="119"/>
      <c r="D42" s="115"/>
      <c r="E42" s="115"/>
      <c r="F42" s="12">
        <v>0</v>
      </c>
      <c r="G42" s="208">
        <f t="shared" si="1"/>
        <v>0</v>
      </c>
      <c r="H42" s="121">
        <v>0</v>
      </c>
      <c r="I42" s="213">
        <f t="shared" si="0"/>
        <v>0</v>
      </c>
      <c r="J42" s="139"/>
      <c r="K42" s="106"/>
      <c r="L42" s="106"/>
    </row>
    <row r="43" spans="2:12">
      <c r="B43" s="118"/>
      <c r="C43" s="119"/>
      <c r="D43" s="115"/>
      <c r="E43" s="115"/>
      <c r="F43" s="12">
        <v>0</v>
      </c>
      <c r="G43" s="208">
        <f t="shared" si="1"/>
        <v>0</v>
      </c>
      <c r="H43" s="121">
        <v>0</v>
      </c>
      <c r="I43" s="213">
        <f t="shared" si="0"/>
        <v>0</v>
      </c>
      <c r="J43" s="139"/>
      <c r="K43" s="106"/>
      <c r="L43" s="106"/>
    </row>
    <row r="44" spans="2:12">
      <c r="B44" s="118"/>
      <c r="C44" s="119"/>
      <c r="D44" s="115"/>
      <c r="E44" s="115"/>
      <c r="F44" s="12">
        <v>0</v>
      </c>
      <c r="G44" s="208">
        <f t="shared" si="1"/>
        <v>0</v>
      </c>
      <c r="H44" s="121">
        <v>0</v>
      </c>
      <c r="I44" s="213">
        <f t="shared" si="0"/>
        <v>0</v>
      </c>
      <c r="J44" s="139"/>
      <c r="K44" s="106"/>
      <c r="L44" s="106"/>
    </row>
    <row r="45" spans="2:12">
      <c r="B45" s="118"/>
      <c r="C45" s="119"/>
      <c r="D45" s="115"/>
      <c r="E45" s="115"/>
      <c r="F45" s="12">
        <v>0</v>
      </c>
      <c r="G45" s="208">
        <f t="shared" si="1"/>
        <v>0</v>
      </c>
      <c r="H45" s="121">
        <v>0</v>
      </c>
      <c r="I45" s="213">
        <f t="shared" si="0"/>
        <v>0</v>
      </c>
      <c r="J45" s="139"/>
      <c r="K45" s="106"/>
      <c r="L45" s="106"/>
    </row>
    <row r="46" spans="2:12">
      <c r="B46" s="118"/>
      <c r="C46" s="119"/>
      <c r="D46" s="115"/>
      <c r="E46" s="115"/>
      <c r="F46" s="12">
        <v>0</v>
      </c>
      <c r="G46" s="208">
        <f t="shared" si="1"/>
        <v>0</v>
      </c>
      <c r="H46" s="121">
        <v>0</v>
      </c>
      <c r="I46" s="213">
        <f t="shared" si="0"/>
        <v>0</v>
      </c>
      <c r="J46" s="139"/>
      <c r="K46" s="106"/>
      <c r="L46" s="106"/>
    </row>
    <row r="47" spans="2:12">
      <c r="B47" s="118"/>
      <c r="C47" s="119"/>
      <c r="D47" s="115"/>
      <c r="E47" s="115"/>
      <c r="F47" s="12">
        <v>0</v>
      </c>
      <c r="G47" s="208">
        <f t="shared" si="1"/>
        <v>0</v>
      </c>
      <c r="H47" s="121">
        <v>0</v>
      </c>
      <c r="I47" s="213">
        <f t="shared" si="0"/>
        <v>0</v>
      </c>
      <c r="J47" s="139"/>
      <c r="K47" s="106"/>
      <c r="L47" s="106"/>
    </row>
    <row r="48" spans="2:12">
      <c r="B48" s="118"/>
      <c r="C48" s="119"/>
      <c r="D48" s="115"/>
      <c r="E48" s="115"/>
      <c r="F48" s="12">
        <v>0</v>
      </c>
      <c r="G48" s="208">
        <f t="shared" si="1"/>
        <v>0</v>
      </c>
      <c r="H48" s="121">
        <v>0</v>
      </c>
      <c r="I48" s="213">
        <f t="shared" si="0"/>
        <v>0</v>
      </c>
      <c r="J48" s="139"/>
      <c r="K48" s="106"/>
      <c r="L48" s="106"/>
    </row>
    <row r="49" spans="2:12">
      <c r="B49" s="118"/>
      <c r="C49" s="119"/>
      <c r="D49" s="115"/>
      <c r="E49" s="115"/>
      <c r="F49" s="12">
        <v>0</v>
      </c>
      <c r="G49" s="208">
        <f t="shared" si="1"/>
        <v>0</v>
      </c>
      <c r="H49" s="121">
        <v>0</v>
      </c>
      <c r="I49" s="213">
        <f t="shared" si="0"/>
        <v>0</v>
      </c>
      <c r="J49" s="139"/>
      <c r="K49" s="106"/>
      <c r="L49" s="106"/>
    </row>
    <row r="50" spans="2:12" ht="12.75" thickBot="1">
      <c r="B50" s="118"/>
      <c r="C50" s="119"/>
      <c r="D50" s="115"/>
      <c r="E50" s="115"/>
      <c r="F50" s="12">
        <v>0</v>
      </c>
      <c r="G50" s="208">
        <f t="shared" si="1"/>
        <v>0</v>
      </c>
      <c r="H50" s="121">
        <v>0</v>
      </c>
      <c r="I50" s="213">
        <f t="shared" si="0"/>
        <v>0</v>
      </c>
      <c r="J50" s="139"/>
      <c r="K50" s="106"/>
      <c r="L50" s="106"/>
    </row>
    <row r="51" spans="2:12" ht="13.5" thickBot="1">
      <c r="B51" s="615" t="s">
        <v>168</v>
      </c>
      <c r="C51" s="616"/>
      <c r="D51" s="209">
        <f>SUM(D11:D50)</f>
        <v>0</v>
      </c>
      <c r="E51" s="209">
        <f>SUM(E11:E50)</f>
        <v>0</v>
      </c>
      <c r="F51" s="209">
        <f>SUM(F11:F50)</f>
        <v>0</v>
      </c>
      <c r="G51" s="209">
        <f>SUM(G11:G50)</f>
        <v>0</v>
      </c>
      <c r="H51" s="210" t="e">
        <f>+I51/G51</f>
        <v>#DIV/0!</v>
      </c>
      <c r="I51" s="209">
        <f>SUM(I11:I50)</f>
        <v>0</v>
      </c>
      <c r="J51" s="21"/>
    </row>
    <row r="52" spans="2:12" ht="12.75" thickBot="1">
      <c r="B52" s="21" t="s">
        <v>573</v>
      </c>
      <c r="C52" s="21"/>
      <c r="E52" s="470" t="str">
        <f>IF(E51&lt;=((bilanci!D258+bilanci!D259+bilanci!D260-lavoro!K18)),"ok","errore")</f>
        <v>ok</v>
      </c>
    </row>
    <row r="53" spans="2:12" ht="12.75">
      <c r="B53" s="617"/>
      <c r="C53" s="618"/>
      <c r="D53" s="619" t="s">
        <v>169</v>
      </c>
      <c r="E53" s="620"/>
      <c r="F53" s="621"/>
      <c r="G53" s="208">
        <f>riepilogo!H15</f>
        <v>0</v>
      </c>
      <c r="H53" s="211">
        <v>1</v>
      </c>
      <c r="I53" s="208">
        <f>G53*H53</f>
        <v>0</v>
      </c>
    </row>
    <row r="54" spans="2:12" ht="12.75">
      <c r="B54" s="622" t="s">
        <v>170</v>
      </c>
      <c r="C54" s="623"/>
      <c r="D54" s="623"/>
      <c r="E54" s="623"/>
      <c r="F54" s="623"/>
      <c r="G54" s="208">
        <f>G51+G53</f>
        <v>0</v>
      </c>
      <c r="H54" s="210" t="e">
        <f>+I54/G54</f>
        <v>#DIV/0!</v>
      </c>
      <c r="I54" s="208">
        <f>I51+I53</f>
        <v>0</v>
      </c>
    </row>
    <row r="55" spans="2:12">
      <c r="B55" s="18" t="s">
        <v>135</v>
      </c>
    </row>
    <row r="56" spans="2:12" ht="27.75" customHeight="1">
      <c r="B56" s="612" t="s">
        <v>122</v>
      </c>
      <c r="C56" s="613"/>
      <c r="D56" s="613"/>
      <c r="E56" s="613"/>
      <c r="F56" s="613"/>
      <c r="G56" s="613"/>
      <c r="H56" s="613"/>
      <c r="I56" s="614"/>
    </row>
  </sheetData>
  <sheetProtection password="C65E" sheet="1"/>
  <mergeCells count="17">
    <mergeCell ref="B56:I56"/>
    <mergeCell ref="H8:H10"/>
    <mergeCell ref="I8:I10"/>
    <mergeCell ref="J8:J10"/>
    <mergeCell ref="B51:C51"/>
    <mergeCell ref="B53:C53"/>
    <mergeCell ref="D53:F53"/>
    <mergeCell ref="B54:F54"/>
    <mergeCell ref="E8:E10"/>
    <mergeCell ref="G8:G10"/>
    <mergeCell ref="C1:I1"/>
    <mergeCell ref="B8:B10"/>
    <mergeCell ref="C8:C10"/>
    <mergeCell ref="D8:D10"/>
    <mergeCell ref="F8:F10"/>
    <mergeCell ref="B7:J7"/>
    <mergeCell ref="B5:J5"/>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vt:i4>
      </vt:variant>
    </vt:vector>
  </HeadingPairs>
  <TitlesOfParts>
    <vt:vector size="12"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D'Amore Giuseppe</cp:lastModifiedBy>
  <cp:lastPrinted>2007-11-23T10:25:49Z</cp:lastPrinted>
  <dcterms:created xsi:type="dcterms:W3CDTF">2007-10-26T09:20:51Z</dcterms:created>
  <dcterms:modified xsi:type="dcterms:W3CDTF">2020-05-26T10:40:44Z</dcterms:modified>
</cp:coreProperties>
</file>