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UFFICI\ACO\DOC ACO\GARE_BANDI_MANIF_INTERESSE\BANDO TRL\"/>
    </mc:Choice>
  </mc:AlternateContent>
  <workbookProtection workbookPassword="CC7E" lockStructure="1"/>
  <bookViews>
    <workbookView xWindow="0" yWindow="0" windowWidth="23040" windowHeight="9492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P9" i="132" l="1"/>
  <c r="P7" i="132"/>
  <c r="P8" i="132"/>
  <c r="P6" i="132"/>
  <c r="J9" i="132"/>
  <c r="J7" i="132"/>
  <c r="J8" i="132"/>
  <c r="J6" i="132"/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10" i="132"/>
  <c r="C9" i="132"/>
  <c r="E35" i="23"/>
  <c r="D58" i="132"/>
  <c r="D57" i="132"/>
  <c r="D56" i="132"/>
  <c r="D55" i="132"/>
  <c r="D52" i="132"/>
  <c r="D51" i="132"/>
  <c r="D50" i="132"/>
  <c r="D49" i="132"/>
  <c r="D46" i="132"/>
  <c r="D45" i="132"/>
  <c r="D44" i="132"/>
  <c r="D43" i="132"/>
  <c r="D40" i="132"/>
  <c r="D39" i="132"/>
  <c r="D38" i="132"/>
  <c r="D37" i="132"/>
  <c r="D34" i="132"/>
  <c r="D33" i="132"/>
  <c r="D32" i="132"/>
  <c r="D31" i="132"/>
  <c r="D28" i="132"/>
  <c r="D27" i="132"/>
  <c r="D26" i="132"/>
  <c r="D25" i="132"/>
  <c r="D22" i="132"/>
  <c r="D21" i="132"/>
  <c r="D20" i="132"/>
  <c r="D19" i="132"/>
  <c r="C49" i="132"/>
  <c r="C55" i="132" s="1"/>
  <c r="C37" i="132"/>
  <c r="C43" i="132" s="1"/>
  <c r="C25" i="132"/>
  <c r="C31" i="132" s="1"/>
  <c r="C13" i="132"/>
  <c r="C19" i="132" s="1"/>
  <c r="D16" i="132"/>
  <c r="D15" i="132"/>
  <c r="D14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9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3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4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5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8" i="132"/>
  <c r="H24" i="97"/>
  <c r="G13" i="139"/>
  <c r="I13" i="139"/>
  <c r="G14" i="139"/>
  <c r="I14" i="139"/>
  <c r="P31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1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2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50" i="132"/>
  <c r="J14" i="139"/>
  <c r="J13" i="139"/>
  <c r="G43" i="137"/>
  <c r="I43" i="108"/>
  <c r="I43" i="53"/>
  <c r="F47" i="53"/>
  <c r="G43" i="136"/>
  <c r="I43" i="23"/>
  <c r="I35" i="23"/>
  <c r="H22" i="132"/>
  <c r="H35" i="129"/>
  <c r="E35" i="129"/>
  <c r="H35" i="128"/>
  <c r="E35" i="128"/>
  <c r="F35" i="128" s="1"/>
  <c r="I35" i="128" s="1"/>
  <c r="I46" i="132"/>
  <c r="J16" i="140"/>
  <c r="I39" i="132"/>
  <c r="G36" i="138"/>
  <c r="I36" i="75"/>
  <c r="I35" i="97"/>
  <c r="I47" i="97" s="1"/>
  <c r="H27" i="132"/>
  <c r="F48" i="110"/>
  <c r="F54" i="110" s="1"/>
  <c r="H32" i="132"/>
  <c r="I15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5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3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6" i="132"/>
  <c r="P25" i="132"/>
  <c r="H25" i="132"/>
  <c r="H29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6" i="132" s="1"/>
  <c r="I20" i="93"/>
  <c r="I15" i="71"/>
  <c r="J15" i="136"/>
  <c r="J19" i="136"/>
  <c r="H24" i="71"/>
  <c r="P22" i="132" s="1"/>
  <c r="H24" i="53"/>
  <c r="F20" i="108"/>
  <c r="I20" i="108" s="1"/>
  <c r="J16" i="136"/>
  <c r="J20" i="136"/>
  <c r="J14" i="136"/>
  <c r="H14" i="132"/>
  <c r="P14" i="132"/>
  <c r="F24" i="23"/>
  <c r="J17" i="136"/>
  <c r="H24" i="93"/>
  <c r="P16" i="132" s="1"/>
  <c r="I24" i="71"/>
  <c r="F24" i="70"/>
  <c r="I15" i="70"/>
  <c r="H15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8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9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3" i="132"/>
  <c r="H48" i="112"/>
  <c r="H54" i="112" s="1"/>
  <c r="H56" i="112" s="1"/>
  <c r="H60" i="112" s="1"/>
  <c r="H62" i="112" s="1"/>
  <c r="Q34" i="132"/>
  <c r="H48" i="75"/>
  <c r="H54" i="75" s="1"/>
  <c r="H56" i="75" s="1"/>
  <c r="H60" i="75" s="1"/>
  <c r="H62" i="75" s="1"/>
  <c r="H48" i="71"/>
  <c r="Q14" i="132"/>
  <c r="H48" i="24"/>
  <c r="F56" i="110"/>
  <c r="F60" i="110" s="1"/>
  <c r="F62" i="110" s="1"/>
  <c r="I47" i="112"/>
  <c r="I47" i="110"/>
  <c r="I48" i="110" s="1"/>
  <c r="P49" i="132"/>
  <c r="Q37" i="132"/>
  <c r="J31" i="136"/>
  <c r="I33" i="53"/>
  <c r="J29" i="136"/>
  <c r="J27" i="136"/>
  <c r="I24" i="120"/>
  <c r="G51" i="140"/>
  <c r="G51" i="139"/>
  <c r="G51" i="138"/>
  <c r="G51" i="137"/>
  <c r="H47" i="111"/>
  <c r="Q33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6" i="132"/>
  <c r="H48" i="113"/>
  <c r="H54" i="113" s="1"/>
  <c r="H56" i="113" s="1"/>
  <c r="H60" i="113" s="1"/>
  <c r="H62" i="113" s="1"/>
  <c r="I42" i="126"/>
  <c r="H47" i="126"/>
  <c r="I14" i="124"/>
  <c r="I16" i="124"/>
  <c r="H51" i="77"/>
  <c r="P27" i="132"/>
  <c r="F46" i="119"/>
  <c r="P37" i="132"/>
  <c r="Q38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3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1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8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50" i="132"/>
  <c r="H51" i="124"/>
  <c r="H48" i="111"/>
  <c r="Q32" i="132"/>
  <c r="Q28" i="132"/>
  <c r="Q19" i="132"/>
  <c r="Q15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8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3" i="132"/>
  <c r="Q52" i="132"/>
  <c r="P32" i="132"/>
  <c r="Q27" i="132"/>
  <c r="H48" i="76"/>
  <c r="H54" i="76" s="1"/>
  <c r="Q21" i="132"/>
  <c r="Q20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5" i="132"/>
  <c r="Q46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6" i="132"/>
  <c r="H46" i="132"/>
  <c r="F24" i="124"/>
  <c r="H48" i="120"/>
  <c r="H54" i="120" s="1"/>
  <c r="H56" i="120" s="1"/>
  <c r="H60" i="120" s="1"/>
  <c r="H62" i="120" s="1"/>
  <c r="Q40" i="132"/>
  <c r="Q45" i="132"/>
  <c r="Q26" i="132"/>
  <c r="Q22" i="132"/>
  <c r="H51" i="125"/>
  <c r="I51" i="125" s="1"/>
  <c r="I12" i="126"/>
  <c r="I24" i="126" s="1"/>
  <c r="P34" i="132"/>
  <c r="F41" i="127"/>
  <c r="G36" i="137"/>
  <c r="P40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6" i="132"/>
  <c r="P52" i="132"/>
  <c r="P51" i="132"/>
  <c r="P44" i="132"/>
  <c r="J28" i="136"/>
  <c r="J33" i="136" s="1"/>
  <c r="G15" i="137"/>
  <c r="I15" i="137"/>
  <c r="I21" i="137"/>
  <c r="G21" i="137"/>
  <c r="I23" i="137"/>
  <c r="G23" i="137"/>
  <c r="Q51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6" i="132" l="1"/>
  <c r="H48" i="121"/>
  <c r="H54" i="121" s="1"/>
  <c r="I51" i="141"/>
  <c r="J51" i="141" s="1"/>
  <c r="I54" i="82"/>
  <c r="I56" i="82" s="1"/>
  <c r="R40" i="132"/>
  <c r="H23" i="51"/>
  <c r="J24" i="140"/>
  <c r="H51" i="93"/>
  <c r="I24" i="70"/>
  <c r="I48" i="71"/>
  <c r="H52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5" i="132"/>
  <c r="J50" i="139"/>
  <c r="I40" i="132"/>
  <c r="Q44" i="132"/>
  <c r="F35" i="141"/>
  <c r="F35" i="142" s="1"/>
  <c r="F48" i="77"/>
  <c r="F54" i="77" s="1"/>
  <c r="F56" i="77" s="1"/>
  <c r="F60" i="77" s="1"/>
  <c r="I28" i="132"/>
  <c r="J43" i="139"/>
  <c r="I46" i="130"/>
  <c r="I44" i="130"/>
  <c r="I47" i="53"/>
  <c r="I48" i="53" s="1"/>
  <c r="I47" i="77"/>
  <c r="I48" i="77" s="1"/>
  <c r="F47" i="140"/>
  <c r="J50" i="138"/>
  <c r="J50" i="140"/>
  <c r="I45" i="132"/>
  <c r="F48" i="111"/>
  <c r="F54" i="111" s="1"/>
  <c r="F56" i="111" s="1"/>
  <c r="F60" i="111" s="1"/>
  <c r="F62" i="111" s="1"/>
  <c r="I33" i="132"/>
  <c r="I20" i="132"/>
  <c r="I22" i="132"/>
  <c r="F48" i="71"/>
  <c r="F54" i="71" s="1"/>
  <c r="F56" i="71" s="1"/>
  <c r="F60" i="71" s="1"/>
  <c r="F62" i="71" s="1"/>
  <c r="I27" i="132"/>
  <c r="I34" i="132"/>
  <c r="F48" i="76"/>
  <c r="F54" i="76" s="1"/>
  <c r="F56" i="76" s="1"/>
  <c r="F60" i="76" s="1"/>
  <c r="F62" i="76" s="1"/>
  <c r="H37" i="132"/>
  <c r="F48" i="122"/>
  <c r="F54" i="122" s="1"/>
  <c r="F56" i="82"/>
  <c r="F60" i="82" s="1"/>
  <c r="I60" i="82" s="1"/>
  <c r="I48" i="112"/>
  <c r="H34" i="132"/>
  <c r="H35" i="132" s="1"/>
  <c r="F48" i="112"/>
  <c r="F54" i="112" s="1"/>
  <c r="H13" i="51"/>
  <c r="I48" i="69"/>
  <c r="H51" i="71"/>
  <c r="I51" i="71" s="1"/>
  <c r="H51" i="53"/>
  <c r="I51" i="53" s="1"/>
  <c r="I48" i="70"/>
  <c r="H13" i="132"/>
  <c r="H17" i="132" s="1"/>
  <c r="H20" i="132"/>
  <c r="P17" i="132"/>
  <c r="H24" i="69"/>
  <c r="H21" i="132"/>
  <c r="I48" i="126"/>
  <c r="H49" i="132"/>
  <c r="I35" i="120"/>
  <c r="I47" i="120" s="1"/>
  <c r="I48" i="120" s="1"/>
  <c r="F47" i="120"/>
  <c r="H40" i="132"/>
  <c r="H51" i="111"/>
  <c r="I51" i="111" s="1"/>
  <c r="P33" i="132"/>
  <c r="R26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3" i="132"/>
  <c r="Q47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9" i="132" s="1"/>
  <c r="L39" i="132" s="1"/>
  <c r="H39" i="132"/>
  <c r="J28" i="140"/>
  <c r="G33" i="135"/>
  <c r="J26" i="138"/>
  <c r="J33" i="138" s="1"/>
  <c r="G33" i="138"/>
  <c r="I37" i="132"/>
  <c r="F48" i="113"/>
  <c r="F54" i="113" s="1"/>
  <c r="I33" i="138"/>
  <c r="H48" i="97"/>
  <c r="H54" i="97" s="1"/>
  <c r="H56" i="97" s="1"/>
  <c r="H60" i="97" s="1"/>
  <c r="H62" i="97" s="1"/>
  <c r="Q25" i="132"/>
  <c r="Q29" i="132" s="1"/>
  <c r="I51" i="77"/>
  <c r="I51" i="138"/>
  <c r="R37" i="132"/>
  <c r="H20" i="51"/>
  <c r="P21" i="132"/>
  <c r="H51" i="70"/>
  <c r="I51" i="70" s="1"/>
  <c r="H48" i="70"/>
  <c r="I33" i="137"/>
  <c r="J32" i="132"/>
  <c r="L32" i="132" s="1"/>
  <c r="J17" i="51"/>
  <c r="I13" i="132"/>
  <c r="F48" i="23"/>
  <c r="F54" i="23" s="1"/>
  <c r="I33" i="142"/>
  <c r="J38" i="141"/>
  <c r="H48" i="115"/>
  <c r="H54" i="115" s="1"/>
  <c r="Q39" i="132"/>
  <c r="Q41" i="132" s="1"/>
  <c r="F40" i="96"/>
  <c r="E47" i="96"/>
  <c r="Q49" i="132"/>
  <c r="Q53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9" i="132"/>
  <c r="I25" i="132"/>
  <c r="F48" i="97"/>
  <c r="F54" i="97" s="1"/>
  <c r="J26" i="140"/>
  <c r="G33" i="140"/>
  <c r="G33" i="139"/>
  <c r="J26" i="139"/>
  <c r="J33" i="139" s="1"/>
  <c r="I46" i="119"/>
  <c r="P29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3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2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50" i="132"/>
  <c r="H53" i="132" s="1"/>
  <c r="F48" i="126"/>
  <c r="F54" i="126" s="1"/>
  <c r="I52" i="132"/>
  <c r="H56" i="76"/>
  <c r="H60" i="76" s="1"/>
  <c r="I54" i="76"/>
  <c r="I56" i="76" s="1"/>
  <c r="J36" i="135"/>
  <c r="F48" i="93"/>
  <c r="F54" i="93" s="1"/>
  <c r="I16" i="132"/>
  <c r="F48" i="70"/>
  <c r="F54" i="70" s="1"/>
  <c r="I21" i="132"/>
  <c r="I51" i="135"/>
  <c r="J51" i="135" s="1"/>
  <c r="I51" i="124"/>
  <c r="I51" i="132"/>
  <c r="F48" i="125"/>
  <c r="F54" i="125" s="1"/>
  <c r="R34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7" i="132"/>
  <c r="H54" i="125"/>
  <c r="H56" i="125" s="1"/>
  <c r="H60" i="125" s="1"/>
  <c r="H62" i="125" s="1"/>
  <c r="F47" i="124"/>
  <c r="Q17" i="132"/>
  <c r="Q23" i="132"/>
  <c r="I36" i="127"/>
  <c r="P53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1" i="132"/>
  <c r="Q35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4" i="132"/>
  <c r="H25" i="51"/>
  <c r="I51" i="93"/>
  <c r="I51" i="136"/>
  <c r="F36" i="130"/>
  <c r="E47" i="130"/>
  <c r="H24" i="51"/>
  <c r="F56" i="69"/>
  <c r="F60" i="69" s="1"/>
  <c r="F62" i="77"/>
  <c r="F62" i="53"/>
  <c r="F62" i="121"/>
  <c r="J33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1" i="132"/>
  <c r="G47" i="140"/>
  <c r="J37" i="135"/>
  <c r="J40" i="135"/>
  <c r="J42" i="135"/>
  <c r="J44" i="135"/>
  <c r="J46" i="135"/>
  <c r="J41" i="138"/>
  <c r="J45" i="138"/>
  <c r="P35" i="132"/>
  <c r="P47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40" i="132" s="1"/>
  <c r="H55" i="132"/>
  <c r="J35" i="141"/>
  <c r="G35" i="142"/>
  <c r="J35" i="142" s="1"/>
  <c r="H5" i="51"/>
  <c r="R14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2" i="132"/>
  <c r="L22" i="132" s="1"/>
  <c r="J14" i="51"/>
  <c r="J27" i="132"/>
  <c r="L27" i="132" s="1"/>
  <c r="I54" i="135"/>
  <c r="I56" i="135" s="1"/>
  <c r="I60" i="135" s="1"/>
  <c r="I62" i="135" s="1"/>
  <c r="H41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20" i="132"/>
  <c r="P23" i="132" s="1"/>
  <c r="H48" i="69"/>
  <c r="F48" i="120"/>
  <c r="F54" i="120" s="1"/>
  <c r="I44" i="132"/>
  <c r="R43" i="132"/>
  <c r="H8" i="51"/>
  <c r="R19" i="132"/>
  <c r="F56" i="123"/>
  <c r="F60" i="123" s="1"/>
  <c r="I54" i="123"/>
  <c r="I56" i="123" s="1"/>
  <c r="H28" i="51"/>
  <c r="R49" i="132"/>
  <c r="I40" i="96"/>
  <c r="I47" i="96" s="1"/>
  <c r="I48" i="96" s="1"/>
  <c r="F47" i="96"/>
  <c r="G40" i="139"/>
  <c r="F56" i="23"/>
  <c r="F60" i="23" s="1"/>
  <c r="I54" i="23"/>
  <c r="I56" i="23" s="1"/>
  <c r="H12" i="51"/>
  <c r="R25" i="132"/>
  <c r="R28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5" i="132"/>
  <c r="J28" i="132"/>
  <c r="J15" i="51"/>
  <c r="I62" i="77"/>
  <c r="J51" i="136"/>
  <c r="F48" i="114"/>
  <c r="F54" i="114" s="1"/>
  <c r="I38" i="132"/>
  <c r="I41" i="132" s="1"/>
  <c r="J43" i="138"/>
  <c r="J44" i="136"/>
  <c r="J36" i="136"/>
  <c r="G47" i="136"/>
  <c r="I19" i="132"/>
  <c r="I23" i="132" s="1"/>
  <c r="H19" i="132"/>
  <c r="H23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1" i="132"/>
  <c r="H30" i="51"/>
  <c r="Q58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5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0" i="132"/>
  <c r="J23" i="134"/>
  <c r="G23" i="142"/>
  <c r="J23" i="142" s="1"/>
  <c r="G62" i="140"/>
  <c r="L33" i="132"/>
  <c r="I62" i="82"/>
  <c r="J15" i="132"/>
  <c r="J6" i="51"/>
  <c r="F62" i="69"/>
  <c r="I36" i="130"/>
  <c r="I47" i="130" s="1"/>
  <c r="F47" i="130"/>
  <c r="I26" i="132"/>
  <c r="I29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1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0" i="132"/>
  <c r="I53" i="132" s="1"/>
  <c r="H7" i="51"/>
  <c r="R16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4" i="132"/>
  <c r="I17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2" i="132"/>
  <c r="R21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8" i="132"/>
  <c r="H21" i="51"/>
  <c r="F62" i="97"/>
  <c r="I60" i="97"/>
  <c r="F62" i="23"/>
  <c r="I60" i="23"/>
  <c r="F48" i="96"/>
  <c r="F54" i="96" s="1"/>
  <c r="I31" i="132"/>
  <c r="I35" i="132" s="1"/>
  <c r="J60" i="137"/>
  <c r="G62" i="137"/>
  <c r="H48" i="130"/>
  <c r="H51" i="130"/>
  <c r="I51" i="130" s="1"/>
  <c r="P58" i="132"/>
  <c r="Q56" i="132"/>
  <c r="F56" i="124"/>
  <c r="F60" i="124" s="1"/>
  <c r="I54" i="124"/>
  <c r="I56" i="124" s="1"/>
  <c r="G62" i="136"/>
  <c r="J60" i="136"/>
  <c r="P57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8" i="132"/>
  <c r="J9" i="51"/>
  <c r="J20" i="132"/>
  <c r="G23" i="51"/>
  <c r="I23" i="51" s="1"/>
  <c r="R53" i="132"/>
  <c r="P56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7" i="132"/>
  <c r="F48" i="129"/>
  <c r="F54" i="129" s="1"/>
  <c r="I43" i="132"/>
  <c r="I47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5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7" i="132"/>
  <c r="Q59" i="132" s="1"/>
  <c r="Q61" i="132" s="1"/>
  <c r="G62" i="135"/>
  <c r="J62" i="135" s="1"/>
  <c r="J60" i="135"/>
  <c r="H56" i="132"/>
  <c r="I55" i="132"/>
  <c r="F48" i="127"/>
  <c r="F54" i="127" s="1"/>
  <c r="L15" i="132"/>
  <c r="L40" i="132"/>
  <c r="S40" i="132"/>
  <c r="T40" i="132"/>
  <c r="F48" i="130"/>
  <c r="F54" i="130" s="1"/>
  <c r="H58" i="132"/>
  <c r="I36" i="128"/>
  <c r="I47" i="128" s="1"/>
  <c r="I48" i="128" s="1"/>
  <c r="F47" i="128"/>
  <c r="G36" i="134"/>
  <c r="H32" i="51"/>
  <c r="R55" i="132"/>
  <c r="H62" i="115"/>
  <c r="I60" i="115"/>
  <c r="I60" i="126"/>
  <c r="F62" i="126"/>
  <c r="R27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8" i="132"/>
  <c r="S28" i="132"/>
  <c r="T28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7" i="132" s="1"/>
  <c r="H26" i="51"/>
  <c r="R45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6" i="132"/>
  <c r="J29" i="51"/>
  <c r="J23" i="51"/>
  <c r="I62" i="112"/>
  <c r="J33" i="51"/>
  <c r="J34" i="132"/>
  <c r="J19" i="51"/>
  <c r="H62" i="111"/>
  <c r="I60" i="111"/>
  <c r="I60" i="71"/>
  <c r="H62" i="71"/>
  <c r="H62" i="53"/>
  <c r="I60" i="53"/>
  <c r="P59" i="132"/>
  <c r="P61" i="132" s="1"/>
  <c r="H62" i="69"/>
  <c r="I60" i="69"/>
  <c r="F62" i="120"/>
  <c r="I60" i="120"/>
  <c r="F56" i="96"/>
  <c r="F60" i="96" s="1"/>
  <c r="I54" i="96"/>
  <c r="I56" i="96" s="1"/>
  <c r="J13" i="132"/>
  <c r="J4" i="51"/>
  <c r="I62" i="23"/>
  <c r="J37" i="132"/>
  <c r="J20" i="51"/>
  <c r="J26" i="51"/>
  <c r="J24" i="51"/>
  <c r="J30" i="51"/>
  <c r="I62" i="113"/>
  <c r="J34" i="51"/>
  <c r="I62" i="123"/>
  <c r="J49" i="132"/>
  <c r="T32" i="132"/>
  <c r="S32" i="132"/>
  <c r="H54" i="130"/>
  <c r="H56" i="130" s="1"/>
  <c r="H60" i="130" s="1"/>
  <c r="H62" i="130" s="1"/>
  <c r="J62" i="137"/>
  <c r="J25" i="132"/>
  <c r="I62" i="97"/>
  <c r="J12" i="51"/>
  <c r="I62" i="140"/>
  <c r="J60" i="140"/>
  <c r="G17" i="51"/>
  <c r="I17" i="51" s="1"/>
  <c r="F62" i="114"/>
  <c r="I60" i="114"/>
  <c r="J51" i="132"/>
  <c r="I62" i="125"/>
  <c r="I62" i="126"/>
  <c r="J52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7" i="132"/>
  <c r="J46" i="134"/>
  <c r="G46" i="142"/>
  <c r="J46" i="142" s="1"/>
  <c r="L20" i="132"/>
  <c r="F62" i="75"/>
  <c r="I60" i="75"/>
  <c r="J16" i="132"/>
  <c r="I62" i="93"/>
  <c r="J7" i="51"/>
  <c r="J62" i="136"/>
  <c r="F62" i="124"/>
  <c r="I60" i="124"/>
  <c r="H59" i="132"/>
  <c r="H61" i="132" s="1"/>
  <c r="H54" i="128"/>
  <c r="H56" i="128" s="1"/>
  <c r="H60" i="128" s="1"/>
  <c r="H62" i="128" s="1"/>
  <c r="J21" i="132"/>
  <c r="I62" i="70"/>
  <c r="J10" i="51"/>
  <c r="G14" i="51"/>
  <c r="I14" i="51" s="1"/>
  <c r="T27" i="132"/>
  <c r="S27" i="132"/>
  <c r="R29" i="132"/>
  <c r="R39" i="132"/>
  <c r="H22" i="51"/>
  <c r="I62" i="115"/>
  <c r="I56" i="132"/>
  <c r="I59" i="132" s="1"/>
  <c r="I61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8" i="132"/>
  <c r="F48" i="128"/>
  <c r="F54" i="128" s="1"/>
  <c r="I54" i="129" l="1"/>
  <c r="I56" i="129" s="1"/>
  <c r="R47" i="132"/>
  <c r="S45" i="132"/>
  <c r="T45" i="132"/>
  <c r="H35" i="51"/>
  <c r="J60" i="139"/>
  <c r="G62" i="139"/>
  <c r="J62" i="139" s="1"/>
  <c r="G48" i="134"/>
  <c r="G54" i="134" s="1"/>
  <c r="G56" i="134" s="1"/>
  <c r="G60" i="134" s="1"/>
  <c r="J62" i="140"/>
  <c r="S46" i="132"/>
  <c r="T46" i="132"/>
  <c r="L46" i="132"/>
  <c r="G27" i="51"/>
  <c r="I27" i="51" s="1"/>
  <c r="L34" i="132"/>
  <c r="T34" i="132"/>
  <c r="S34" i="132"/>
  <c r="G19" i="51"/>
  <c r="I19" i="51" s="1"/>
  <c r="H18" i="51"/>
  <c r="R33" i="132"/>
  <c r="I62" i="111"/>
  <c r="R22" i="132"/>
  <c r="I62" i="71"/>
  <c r="H11" i="51"/>
  <c r="R15" i="132"/>
  <c r="I62" i="53"/>
  <c r="H6" i="51"/>
  <c r="H9" i="51"/>
  <c r="R20" i="132"/>
  <c r="I62" i="69"/>
  <c r="J44" i="132"/>
  <c r="I62" i="120"/>
  <c r="G12" i="51"/>
  <c r="I12" i="51" s="1"/>
  <c r="G28" i="51"/>
  <c r="I28" i="51" s="1"/>
  <c r="G20" i="51"/>
  <c r="I20" i="51" s="1"/>
  <c r="G4" i="51"/>
  <c r="I4" i="51" s="1"/>
  <c r="L13" i="132"/>
  <c r="S13" i="132"/>
  <c r="T13" i="132"/>
  <c r="F62" i="96"/>
  <c r="I60" i="96"/>
  <c r="S25" i="132"/>
  <c r="L25" i="132"/>
  <c r="T25" i="132"/>
  <c r="L49" i="132"/>
  <c r="S49" i="132"/>
  <c r="T49" i="132"/>
  <c r="S37" i="132"/>
  <c r="L37" i="132"/>
  <c r="T37" i="132"/>
  <c r="F56" i="128"/>
  <c r="F60" i="128" s="1"/>
  <c r="I54" i="128"/>
  <c r="I56" i="128" s="1"/>
  <c r="J51" i="134"/>
  <c r="I51" i="142"/>
  <c r="T39" i="132"/>
  <c r="S39" i="132"/>
  <c r="R41" i="132"/>
  <c r="G10" i="51"/>
  <c r="I10" i="51" s="1"/>
  <c r="R56" i="132"/>
  <c r="H33" i="51"/>
  <c r="J50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1" i="132"/>
  <c r="S51" i="132"/>
  <c r="T51" i="132"/>
  <c r="J21" i="51"/>
  <c r="J27" i="51"/>
  <c r="J25" i="51"/>
  <c r="I62" i="114"/>
  <c r="J38" i="132"/>
  <c r="J31" i="51"/>
  <c r="J35" i="51"/>
  <c r="J47" i="134"/>
  <c r="J48" i="134" s="1"/>
  <c r="J54" i="134" s="1"/>
  <c r="J56" i="134" s="1"/>
  <c r="J14" i="132"/>
  <c r="J5" i="51"/>
  <c r="I62" i="24"/>
  <c r="G22" i="51"/>
  <c r="I22" i="51" s="1"/>
  <c r="L21" i="132"/>
  <c r="S21" i="132"/>
  <c r="T21" i="132"/>
  <c r="L16" i="132"/>
  <c r="S16" i="132"/>
  <c r="T16" i="132"/>
  <c r="J26" i="132"/>
  <c r="I62" i="75"/>
  <c r="J13" i="51"/>
  <c r="F62" i="129"/>
  <c r="I60" i="129"/>
  <c r="F62" i="119"/>
  <c r="I60" i="119"/>
  <c r="J19" i="132"/>
  <c r="I62" i="108"/>
  <c r="J8" i="51"/>
  <c r="F62" i="130"/>
  <c r="I60" i="130"/>
  <c r="G62" i="134"/>
  <c r="L52" i="132"/>
  <c r="S52" i="132"/>
  <c r="T52" i="132"/>
  <c r="G30" i="51"/>
  <c r="I30" i="51" s="1"/>
  <c r="I54" i="134"/>
  <c r="I56" i="134" s="1"/>
  <c r="I60" i="134" s="1"/>
  <c r="I62" i="134" s="1"/>
  <c r="G18" i="51" l="1"/>
  <c r="I18" i="51" s="1"/>
  <c r="S33" i="132"/>
  <c r="T33" i="132"/>
  <c r="R35" i="132"/>
  <c r="G11" i="51"/>
  <c r="I11" i="51" s="1"/>
  <c r="T22" i="132"/>
  <c r="S22" i="132"/>
  <c r="G6" i="51"/>
  <c r="I6" i="51" s="1"/>
  <c r="R17" i="132"/>
  <c r="S15" i="132"/>
  <c r="T15" i="132"/>
  <c r="T20" i="132"/>
  <c r="R23" i="132"/>
  <c r="S20" i="132"/>
  <c r="G9" i="51"/>
  <c r="I9" i="51" s="1"/>
  <c r="G25" i="51"/>
  <c r="I25" i="51" s="1"/>
  <c r="T44" i="132"/>
  <c r="L44" i="132"/>
  <c r="S44" i="132"/>
  <c r="I62" i="96"/>
  <c r="J16" i="51"/>
  <c r="J31" i="132"/>
  <c r="J62" i="134"/>
  <c r="G62" i="142"/>
  <c r="J58" i="132"/>
  <c r="I62" i="130"/>
  <c r="G8" i="51"/>
  <c r="I8" i="51" s="1"/>
  <c r="J29" i="132"/>
  <c r="L26" i="132"/>
  <c r="S26" i="132"/>
  <c r="T26" i="132"/>
  <c r="G5" i="51"/>
  <c r="I5" i="51" s="1"/>
  <c r="L14" i="132"/>
  <c r="J17" i="132"/>
  <c r="S14" i="132"/>
  <c r="T14" i="132"/>
  <c r="G21" i="51"/>
  <c r="I21" i="51" s="1"/>
  <c r="G29" i="51"/>
  <c r="J51" i="142"/>
  <c r="I54" i="142"/>
  <c r="I56" i="142" s="1"/>
  <c r="I60" i="142" s="1"/>
  <c r="I62" i="142" s="1"/>
  <c r="J60" i="134"/>
  <c r="L19" i="132"/>
  <c r="S19" i="132"/>
  <c r="J23" i="132"/>
  <c r="T19" i="132"/>
  <c r="J43" i="132"/>
  <c r="I62" i="119"/>
  <c r="J57" i="132"/>
  <c r="I62" i="129"/>
  <c r="G13" i="51"/>
  <c r="I13" i="51" s="1"/>
  <c r="L38" i="132"/>
  <c r="S38" i="132"/>
  <c r="J41" i="132"/>
  <c r="S41" i="132" s="1"/>
  <c r="T38" i="132"/>
  <c r="G56" i="142"/>
  <c r="J55" i="132"/>
  <c r="I62" i="127"/>
  <c r="L50" i="132"/>
  <c r="S50" i="132"/>
  <c r="J53" i="132"/>
  <c r="T50" i="132"/>
  <c r="R59" i="132"/>
  <c r="F62" i="128"/>
  <c r="I60" i="128"/>
  <c r="T41" i="132"/>
  <c r="I29" i="51" l="1"/>
  <c r="L31" i="132"/>
  <c r="J35" i="132"/>
  <c r="S31" i="132"/>
  <c r="T31" i="132"/>
  <c r="G16" i="51"/>
  <c r="I16" i="51" s="1"/>
  <c r="J56" i="132"/>
  <c r="J59" i="132" s="1"/>
  <c r="S59" i="132" s="1"/>
  <c r="I62" i="128"/>
  <c r="G32" i="51"/>
  <c r="I32" i="51" s="1"/>
  <c r="J56" i="142"/>
  <c r="G60" i="142"/>
  <c r="J60" i="142" s="1"/>
  <c r="G24" i="51"/>
  <c r="I24" i="51" s="1"/>
  <c r="R61" i="132"/>
  <c r="S53" i="132"/>
  <c r="T53" i="132"/>
  <c r="L55" i="132"/>
  <c r="S55" i="132"/>
  <c r="T55" i="132"/>
  <c r="L57" i="132"/>
  <c r="S57" i="132"/>
  <c r="T57" i="132"/>
  <c r="L43" i="132"/>
  <c r="J47" i="132"/>
  <c r="S43" i="132"/>
  <c r="T43" i="132"/>
  <c r="S23" i="132"/>
  <c r="T23" i="132"/>
  <c r="S17" i="132"/>
  <c r="T17" i="132"/>
  <c r="S58" i="132"/>
  <c r="L58" i="132"/>
  <c r="T58" i="132"/>
  <c r="J54" i="142"/>
  <c r="G34" i="51"/>
  <c r="I34" i="51" s="1"/>
  <c r="S29" i="132"/>
  <c r="T29" i="132"/>
  <c r="G35" i="51"/>
  <c r="I35" i="51" s="1"/>
  <c r="J62" i="142"/>
  <c r="J61" i="132" l="1"/>
  <c r="T61" i="132" s="1"/>
  <c r="T35" i="132"/>
  <c r="S35" i="132"/>
  <c r="S47" i="132"/>
  <c r="T47" i="132"/>
  <c r="S56" i="132"/>
  <c r="L56" i="132"/>
  <c r="T56" i="132"/>
  <c r="T59" i="132"/>
  <c r="G33" i="51"/>
  <c r="I33" i="51" s="1"/>
  <c r="S61" i="132" l="1"/>
  <c r="L61" i="132"/>
  <c r="K61" i="132" s="1"/>
  <c r="M58" i="132" l="1"/>
  <c r="N58" i="132" s="1"/>
  <c r="O58" i="132" s="1"/>
  <c r="M56" i="132"/>
  <c r="N56" i="132" s="1"/>
  <c r="O56" i="132" s="1"/>
  <c r="M46" i="132"/>
  <c r="N46" i="132" s="1"/>
  <c r="O46" i="132" s="1"/>
  <c r="M14" i="132"/>
  <c r="N14" i="132" s="1"/>
  <c r="O14" i="132" s="1"/>
  <c r="M20" i="132"/>
  <c r="N20" i="132" s="1"/>
  <c r="O20" i="132" s="1"/>
  <c r="M55" i="132"/>
  <c r="N55" i="132" s="1"/>
  <c r="M44" i="132"/>
  <c r="N44" i="132" s="1"/>
  <c r="O44" i="132" s="1"/>
  <c r="M22" i="132"/>
  <c r="N22" i="132" s="1"/>
  <c r="O22" i="132" s="1"/>
  <c r="M40" i="132"/>
  <c r="N40" i="132" s="1"/>
  <c r="O40" i="132" s="1"/>
  <c r="M51" i="132"/>
  <c r="N51" i="132" s="1"/>
  <c r="O51" i="132" s="1"/>
  <c r="M15" i="132"/>
  <c r="N15" i="132" s="1"/>
  <c r="O15" i="132" s="1"/>
  <c r="M19" i="132"/>
  <c r="N19" i="132" s="1"/>
  <c r="M57" i="132"/>
  <c r="N57" i="132" s="1"/>
  <c r="O57" i="132" s="1"/>
  <c r="M52" i="132"/>
  <c r="N52" i="132" s="1"/>
  <c r="O52" i="132" s="1"/>
  <c r="M43" i="132"/>
  <c r="N43" i="132" s="1"/>
  <c r="M49" i="132"/>
  <c r="N49" i="132" s="1"/>
  <c r="M39" i="132"/>
  <c r="N39" i="132" s="1"/>
  <c r="O39" i="132" s="1"/>
  <c r="M34" i="132"/>
  <c r="N34" i="132" s="1"/>
  <c r="O34" i="132" s="1"/>
  <c r="M28" i="132"/>
  <c r="N28" i="132" s="1"/>
  <c r="O28" i="132" s="1"/>
  <c r="M50" i="132"/>
  <c r="N50" i="132" s="1"/>
  <c r="O50" i="132" s="1"/>
  <c r="M16" i="132"/>
  <c r="N16" i="132" s="1"/>
  <c r="O16" i="132" s="1"/>
  <c r="M33" i="132"/>
  <c r="N33" i="132" s="1"/>
  <c r="O33" i="132" s="1"/>
  <c r="M25" i="132"/>
  <c r="N25" i="132" s="1"/>
  <c r="M26" i="132"/>
  <c r="N26" i="132" s="1"/>
  <c r="O26" i="132" s="1"/>
  <c r="M38" i="132"/>
  <c r="N38" i="132" s="1"/>
  <c r="O38" i="132" s="1"/>
  <c r="M45" i="132"/>
  <c r="N45" i="132" s="1"/>
  <c r="O45" i="132" s="1"/>
  <c r="M13" i="132"/>
  <c r="N13" i="132" s="1"/>
  <c r="M21" i="132"/>
  <c r="N21" i="132" s="1"/>
  <c r="O21" i="132" s="1"/>
  <c r="M27" i="132"/>
  <c r="N27" i="132" s="1"/>
  <c r="O27" i="132" s="1"/>
  <c r="M37" i="132"/>
  <c r="N37" i="132" s="1"/>
  <c r="M31" i="132"/>
  <c r="N31" i="132" s="1"/>
  <c r="M32" i="132"/>
  <c r="N32" i="132" s="1"/>
  <c r="O32" i="132" s="1"/>
  <c r="N35" i="132" l="1"/>
  <c r="O31" i="132"/>
  <c r="O35" i="132" s="1"/>
  <c r="O13" i="132"/>
  <c r="O17" i="132" s="1"/>
  <c r="N17" i="132"/>
  <c r="O25" i="132"/>
  <c r="O29" i="132" s="1"/>
  <c r="N29" i="132"/>
  <c r="N47" i="132"/>
  <c r="O43" i="132"/>
  <c r="O47" i="132" s="1"/>
  <c r="O37" i="132"/>
  <c r="O41" i="132" s="1"/>
  <c r="N41" i="132"/>
  <c r="N53" i="132"/>
  <c r="O49" i="132"/>
  <c r="O53" i="132" s="1"/>
  <c r="N23" i="132"/>
  <c r="O19" i="132"/>
  <c r="O23" i="132" s="1"/>
  <c r="N59" i="132"/>
  <c r="O55" i="132"/>
  <c r="O59" i="132" s="1"/>
  <c r="N61" i="132" l="1"/>
  <c r="M61" i="132" s="1"/>
  <c r="O61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<sst xmlns="http://schemas.openxmlformats.org/spreadsheetml/2006/main" count="2768" uniqueCount="218">
  <si>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</si>
  <si>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</si>
  <si>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</si>
  <si>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</si>
  <si>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</si>
  <si>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</si>
  <si>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</si>
  <si>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</si>
  <si>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</si>
  <si>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</si>
  <si>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</si>
  <si>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</si>
  <si>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</si>
  <si>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</si>
  <si>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</si>
  <si>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</si>
  <si>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</si>
  <si>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</si>
  <si>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</si>
  <si>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</si>
  <si>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</si>
  <si>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</si>
  <si>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</si>
  <si>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</si>
  <si>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</si>
  <si>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</si>
  <si>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</si>
  <si>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</si>
  <si>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</si>
  <si>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</si>
  <si>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</si>
  <si>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</si>
  <si>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</si>
  <si>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</si>
  <si>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</si>
  <si>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</si>
  <si>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</si>
  <si>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</si>
  <si>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</si>
  <si>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</si>
  <si>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</si>
  <si>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</si>
  <si>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</si>
  <si>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</si>
  <si>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</si>
  <si>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</si>
  <si>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</si>
  <si>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</si>
  <si>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</si>
  <si>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</si>
  <si>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</si>
  <si>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</si>
  <si>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</si>
  <si>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</si>
  <si>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</si>
  <si>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</si>
  <si>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</si>
  <si>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</si>
  <si>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</si>
  <si>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</si>
  <si>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</si>
  <si>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</si>
  <si>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</si>
  <si>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</si>
  <si>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</si>
  <si>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</si>
  <si>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</si>
  <si>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</si>
  <si>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</si>
  <si>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</si>
  <si>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</si>
  <si>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</si>
  <si>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</si>
  <si>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</si>
  <si>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</si>
  <si>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</si>
  <si>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</si>
  <si>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</si>
  <si>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</si>
  <si>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</si>
  <si>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</si>
  <si>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</si>
  <si>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</si>
  <si>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</si>
  <si>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</si>
  <si>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</si>
  <si>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</si>
  <si>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</si>
  <si>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</si>
  <si>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</si>
  <si>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</si>
  <si>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</si>
  <si>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</si>
  <si>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</si>
  <si>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</si>
  <si>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</si>
  <si>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</si>
  <si>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</si>
  <si>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</si>
  <si>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</si>
  <si>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</si>
  <si>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</si>
  <si>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</si>
  <si>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</si>
  <si>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</si>
  <si>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</si>
  <si>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</si>
  <si>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</si>
  <si>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</si>
  <si>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</si>
  <si>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</si>
  <si>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</si>
  <si>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</si>
  <si>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</si>
  <si>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</si>
  <si>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</si>
  <si>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</si>
  <si>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</si>
  <si>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</si>
  <si>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</si>
  <si>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</si>
  <si>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 xml:space="preserve">Ricerca industriale </t>
  </si>
  <si>
    <t xml:space="preserve">Sviluppo Sperimentale 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</si>
  <si>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</si>
  <si>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</si>
  <si>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</si>
  <si>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</si>
  <si>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</si>
  <si>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</si>
  <si>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</si>
  <si>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</si>
  <si>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</si>
  <si>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</si>
  <si>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</si>
  <si>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</si>
  <si>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</si>
  <si>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</si>
  <si>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</si>
  <si>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</si>
  <si>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</si>
  <si>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</si>
  <si>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</si>
  <si>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</si>
  <si>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</si>
  <si>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</si>
  <si>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</si>
  <si>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</si>
  <si>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</si>
  <si>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</si>
  <si>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</si>
  <si>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</si>
  <si>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</si>
  <si>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</si>
  <si>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</si>
  <si>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</si>
  <si>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</si>
  <si>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</si>
  <si>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</si>
  <si>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</si>
  <si>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</si>
  <si>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</si>
  <si>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</si>
  <si>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</si>
  <si>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</si>
  <si>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</si>
  <si>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</si>
  <si>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</si>
  <si>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</si>
  <si>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</si>
  <si>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</si>
  <si>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</si>
  <si>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</si>
  <si>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</si>
  <si>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</si>
  <si>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</si>
  <si>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</si>
  <si>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</si>
  <si>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</si>
  <si>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</si>
  <si>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</si>
  <si>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</si>
  <si>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</si>
  <si>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</si>
  <si>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</si>
  <si>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</si>
  <si>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</si>
  <si>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</si>
  <si>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</si>
  <si>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</si>
  <si>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</si>
  <si>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</si>
  <si>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</si>
  <si>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</si>
  <si>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</si>
  <si>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</si>
  <si>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</si>
  <si>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</si>
  <si>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</si>
  <si>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</si>
  <si>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</si>
  <si>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</si>
  <si>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Ricerca industriale in collaborazione</t>
  </si>
  <si>
    <t>Sviluppo Sperimentale in collaborazione</t>
  </si>
  <si>
    <t>RIC</t>
  </si>
  <si>
    <t>SSC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</si>
  <si>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</si>
  <si>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</si>
  <si>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</si>
  <si>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</si>
  <si>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</si>
  <si>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</si>
  <si>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</si>
  <si>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</si>
  <si>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>Piccola Impresa e Micro Impresa</t>
  </si>
  <si>
    <t xml:space="preserve">DI SEGUITO (IN ROSSO) SI RIPORTA LA NOTA AGGIUNTIVA PER UNIVERSITA'/DIPARTIMENTI  E ENTI PUBBLICI DI RICERCA : </t>
  </si>
  <si>
    <t>Art. 25 c.5  e c.6</t>
  </si>
  <si>
    <t>Organismi di Ricerca</t>
  </si>
  <si>
    <t xml:space="preserve">Grandi Imprese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</si>
</sst>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93" fillId="0" borderId="24" xfId="40" applyFont="1" applyBorder="1" applyAlignment="1" applyProtection="1">
      <alignment vertical="center"/>
    </xf>
    <xf numFmtId="0" fontId="45" fillId="0" borderId="27" xfId="40" applyBorder="1" applyProtection="1"/>
    <xf numFmtId="0" fontId="66" fillId="0" borderId="108" xfId="40" applyFont="1" applyFill="1" applyBorder="1" applyAlignment="1" applyProtection="1">
      <alignment horizontal="center" vertical="center" wrapText="1"/>
    </xf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6" fillId="0" borderId="0" xfId="40" applyFont="1" applyFill="1" applyProtection="1"/>
    <xf numFmtId="0" fontId="66" fillId="0" borderId="38" xfId="40" applyFont="1" applyFill="1" applyBorder="1" applyProtection="1"/>
    <xf numFmtId="9" fontId="45" fillId="0" borderId="24" xfId="40" applyNumberFormat="1" applyFont="1" applyFill="1" applyBorder="1" applyAlignment="1" applyProtection="1">
      <alignment horizontal="center"/>
    </xf>
    <xf numFmtId="9" fontId="45" fillId="0" borderId="27" xfId="40" applyNumberFormat="1" applyFont="1" applyFill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45" fillId="0" borderId="27" xfId="40" applyBorder="1" applyAlignment="1" applyProtection="1">
      <alignment horizontal="center"/>
    </xf>
    <xf numFmtId="0" fontId="66" fillId="0" borderId="19" xfId="40" applyFont="1" applyFill="1" applyBorder="1" applyAlignment="1" applyProtection="1">
      <alignment horizontal="center" vertical="center" wrapText="1"/>
    </xf>
    <xf numFmtId="0" fontId="45" fillId="0" borderId="23" xfId="40" applyBorder="1" applyAlignment="1" applyProtection="1">
      <alignment horizontal="center"/>
    </xf>
    <xf numFmtId="0" fontId="66" fillId="0" borderId="23" xfId="40" applyFont="1" applyFill="1" applyBorder="1" applyAlignment="1" applyProtection="1">
      <alignment horizontal="center" vertical="center" wrapText="1"/>
    </xf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97" fillId="0" borderId="27" xfId="0" applyFont="1" applyBorder="1"/>
    <xf numFmtId="0" fontId="97" fillId="0" borderId="27" xfId="0" applyFont="1" applyFill="1" applyBorder="1" applyAlignment="1">
      <alignment horizontal="center" vertical="center"/>
    </xf>
    <xf numFmtId="0" fontId="66" fillId="0" borderId="27" xfId="40" applyFont="1" applyFill="1" applyBorder="1" applyProtection="1"/>
    <xf numFmtId="0" fontId="45" fillId="0" borderId="27" xfId="40" applyFill="1" applyBorder="1" applyProtection="1"/>
    <xf numFmtId="0" fontId="98" fillId="0" borderId="23" xfId="40" applyFont="1" applyBorder="1" applyAlignment="1" applyProtection="1">
      <alignment horizontal="center"/>
    </xf>
    <xf numFmtId="0" fontId="98" fillId="0" borderId="27" xfId="40" applyFont="1" applyBorder="1" applyAlignment="1" applyProtection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7" customWidth="1"/>
  </cols>
  <sheetData>
    <row r="1" spans="2:14" ht="12.75" customHeight="1">
      <c r="B1" s="295"/>
    </row>
    <row r="2" spans="2:14" ht="17.399999999999999">
      <c r="B2" s="296" t="s">
        <v>138</v>
      </c>
    </row>
    <row r="3" spans="2:14" ht="9.75" customHeight="1"/>
    <row r="4" spans="2:14" ht="15.6">
      <c r="B4" s="299" t="s">
        <v>136</v>
      </c>
      <c r="N4"/>
    </row>
    <row r="5" spans="2:14" ht="15.6">
      <c r="B5" s="340" t="s">
        <v>197</v>
      </c>
      <c r="N5"/>
    </row>
    <row r="6" spans="2:14" ht="15.6">
      <c r="B6" s="340" t="s">
        <v>160</v>
      </c>
      <c r="N6"/>
    </row>
    <row r="7" spans="2:14" ht="10.5" customHeight="1">
      <c r="B7" s="342"/>
      <c r="N7"/>
    </row>
    <row r="8" spans="2:14" ht="15.6">
      <c r="B8" s="297" t="s">
        <v>141</v>
      </c>
      <c r="N8"/>
    </row>
    <row r="9" spans="2:14" ht="15.6">
      <c r="B9" s="341" t="s">
        <v>161</v>
      </c>
      <c r="N9"/>
    </row>
    <row r="10" spans="2:14" ht="15.6">
      <c r="B10" s="341" t="s">
        <v>139</v>
      </c>
      <c r="N10"/>
    </row>
    <row r="11" spans="2:14" ht="15.6">
      <c r="B11" s="339" t="s">
        <v>137</v>
      </c>
      <c r="N11"/>
    </row>
    <row r="12" spans="2:14" ht="15.6">
      <c r="B12" s="339" t="s">
        <v>149</v>
      </c>
      <c r="N12"/>
    </row>
    <row r="13" spans="2:14" ht="15.6">
      <c r="B13" s="339" t="s">
        <v>155</v>
      </c>
      <c r="N13"/>
    </row>
    <row r="14" spans="2:14" ht="15.6">
      <c r="B14" s="339" t="s">
        <v>156</v>
      </c>
      <c r="N14"/>
    </row>
    <row r="15" spans="2:14" ht="15.6">
      <c r="B15" s="339" t="s">
        <v>157</v>
      </c>
      <c r="N15"/>
    </row>
    <row r="16" spans="2:14" ht="15.6">
      <c r="B16" s="339" t="s">
        <v>196</v>
      </c>
      <c r="N16"/>
    </row>
    <row r="17" spans="2:14" ht="15.6">
      <c r="B17" s="340"/>
      <c r="N17"/>
    </row>
    <row r="18" spans="2:14" ht="15.6">
      <c r="B18" s="340" t="s">
        <v>158</v>
      </c>
      <c r="N18"/>
    </row>
    <row r="19" spans="2:14" ht="10.5" customHeight="1">
      <c r="B19" s="342"/>
      <c r="N19"/>
    </row>
    <row r="20" spans="2:14" ht="15.6">
      <c r="B20" s="298" t="s">
        <v>142</v>
      </c>
      <c r="N20"/>
    </row>
    <row r="21" spans="2:14" ht="15.6">
      <c r="B21" s="340" t="s">
        <v>162</v>
      </c>
      <c r="N21"/>
    </row>
    <row r="22" spans="2:14" ht="15.6">
      <c r="B22" s="340" t="s">
        <v>163</v>
      </c>
      <c r="N22"/>
    </row>
    <row r="23" spans="2:14" ht="15.6">
      <c r="B23" s="343" t="s">
        <v>176</v>
      </c>
      <c r="N23"/>
    </row>
    <row r="24" spans="2:14" ht="15.6">
      <c r="B24" s="340" t="s">
        <v>159</v>
      </c>
      <c r="N24"/>
    </row>
    <row r="25" spans="2:14" ht="15.6">
      <c r="B25" s="340"/>
      <c r="N25"/>
    </row>
    <row r="26" spans="2:14" ht="18">
      <c r="B26" s="624" t="s">
        <v>200</v>
      </c>
      <c r="N26"/>
    </row>
    <row r="27" spans="2:14" s="622" customFormat="1" ht="18">
      <c r="B27" s="623" t="s">
        <v>150</v>
      </c>
    </row>
    <row r="28" spans="2:14" s="622" customFormat="1" ht="18">
      <c r="B28" s="623" t="s">
        <v>199</v>
      </c>
    </row>
    <row r="29" spans="2:14" s="622" customFormat="1" ht="15.6">
      <c r="B29" s="621"/>
    </row>
    <row r="30" spans="2:14" ht="15.6">
      <c r="B30" s="360" t="s">
        <v>214</v>
      </c>
      <c r="N30"/>
    </row>
    <row r="31" spans="2:14" ht="14.4">
      <c r="B31" s="357" t="s">
        <v>172</v>
      </c>
      <c r="N31"/>
    </row>
    <row r="32" spans="2:14" ht="28.8">
      <c r="B32" s="358" t="s">
        <v>174</v>
      </c>
      <c r="N32"/>
    </row>
    <row r="33" spans="2:14" ht="43.2">
      <c r="B33" s="358" t="s">
        <v>175</v>
      </c>
      <c r="N33"/>
    </row>
    <row r="34" spans="2:14" ht="14.4">
      <c r="B34" s="359" t="s">
        <v>198</v>
      </c>
      <c r="N34"/>
    </row>
    <row r="35" spans="2:14" ht="15.6">
      <c r="B35" s="344" t="s">
        <v>151</v>
      </c>
      <c r="N35"/>
    </row>
    <row r="36" spans="2:14" ht="15.6">
      <c r="B36" s="344" t="s">
        <v>152</v>
      </c>
      <c r="N36"/>
    </row>
    <row r="37" spans="2:14" ht="7.5" customHeight="1">
      <c r="B37" s="189"/>
      <c r="N37"/>
    </row>
    <row r="38" spans="2:14" ht="15.6">
      <c r="B38" s="339" t="s">
        <v>173</v>
      </c>
      <c r="N38"/>
    </row>
    <row r="39" spans="2:14" ht="10.5" customHeight="1"/>
    <row r="40" spans="2:14" ht="15.6">
      <c r="B40" s="298" t="s">
        <v>143</v>
      </c>
      <c r="N40"/>
    </row>
    <row r="41" spans="2:14" s="340" customFormat="1" ht="15.6">
      <c r="B41" s="340" t="s">
        <v>144</v>
      </c>
    </row>
    <row r="42" spans="2:14" ht="9.75" customHeight="1">
      <c r="N42"/>
    </row>
    <row r="43" spans="2:14" ht="15.6">
      <c r="B43" s="298" t="s">
        <v>145</v>
      </c>
      <c r="N43"/>
    </row>
    <row r="44" spans="2:14" s="340" customFormat="1" ht="15.6">
      <c r="B44" s="340" t="s">
        <v>146</v>
      </c>
    </row>
    <row r="45" spans="2:14" ht="8.25" customHeight="1">
      <c r="C45" s="165"/>
      <c r="N45"/>
    </row>
    <row r="46" spans="2:14" ht="15.6">
      <c r="B46" s="298" t="s">
        <v>147</v>
      </c>
      <c r="C46" s="165"/>
      <c r="N46"/>
    </row>
    <row r="47" spans="2:14" s="340" customFormat="1" ht="15.6">
      <c r="B47" s="340" t="s">
        <v>148</v>
      </c>
    </row>
    <row r="48" spans="2:14" ht="10.199999999999999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Y9" sqref="Y9"/>
    </sheetView>
  </sheetViews>
  <sheetFormatPr defaultRowHeight="13.2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2"/>
  <sheetViews>
    <sheetView tabSelected="1" zoomScale="70" zoomScaleNormal="70" workbookViewId="0">
      <selection activeCell="H2" sqref="H2:P9"/>
    </sheetView>
  </sheetViews>
  <sheetFormatPr defaultColWidth="8.88671875" defaultRowHeight="14.4"/>
  <cols>
    <col min="1" max="1" width="2.5546875" style="278" customWidth="1"/>
    <col min="2" max="2" width="9.88671875" style="278" customWidth="1"/>
    <col min="3" max="3" width="36.33203125" style="278" customWidth="1"/>
    <col min="4" max="4" width="21" style="278" customWidth="1"/>
    <col min="5" max="5" width="16.6640625" style="278" customWidth="1"/>
    <col min="6" max="6" width="22.109375" style="278" customWidth="1"/>
    <col min="7" max="7" width="12.109375" style="278" customWidth="1"/>
    <col min="8" max="8" width="37.6640625" style="278" bestFit="1" customWidth="1"/>
    <col min="9" max="9" width="20.44140625" style="278" customWidth="1"/>
    <col min="10" max="10" width="18.109375" style="278" customWidth="1"/>
    <col min="11" max="11" width="14.6640625" style="278" hidden="1" customWidth="1"/>
    <col min="12" max="12" width="20.33203125" style="278" hidden="1" customWidth="1"/>
    <col min="13" max="13" width="9" style="278" hidden="1" customWidth="1"/>
    <col min="14" max="14" width="15.5546875" style="278" hidden="1" customWidth="1"/>
    <col min="15" max="15" width="17.6640625" style="278" hidden="1" customWidth="1"/>
    <col min="16" max="16" width="18.88671875" style="278" customWidth="1"/>
    <col min="17" max="17" width="16.6640625" style="278" customWidth="1"/>
    <col min="18" max="18" width="16.5546875" style="278" customWidth="1"/>
    <col min="19" max="19" width="18.88671875" style="278" customWidth="1"/>
    <col min="20" max="20" width="6.5546875" style="548" customWidth="1"/>
    <col min="21" max="16384" width="8.88671875" style="278"/>
  </cols>
  <sheetData>
    <row r="2" spans="2:21" ht="18">
      <c r="B2" s="639" t="s">
        <v>212</v>
      </c>
      <c r="C2" s="639"/>
      <c r="H2" s="703" t="s">
        <v>120</v>
      </c>
      <c r="I2" s="704"/>
      <c r="J2" s="704"/>
      <c r="K2" s="704"/>
      <c r="L2" s="704"/>
      <c r="M2" s="704"/>
      <c r="N2" s="704"/>
      <c r="O2" s="704"/>
      <c r="P2" s="704"/>
      <c r="S2" s="625"/>
    </row>
    <row r="3" spans="2:21" ht="31.2">
      <c r="H3" s="692"/>
      <c r="I3" s="693" t="s">
        <v>217</v>
      </c>
      <c r="J3" s="629" t="s">
        <v>213</v>
      </c>
      <c r="K3" s="630"/>
      <c r="L3" s="631"/>
      <c r="M3" s="630"/>
      <c r="N3" s="630"/>
      <c r="O3" s="630"/>
      <c r="P3" s="629" t="s">
        <v>211</v>
      </c>
      <c r="S3" s="625"/>
    </row>
    <row r="4" spans="2:21" ht="15.6">
      <c r="H4" s="694"/>
      <c r="I4" s="695" t="s">
        <v>216</v>
      </c>
      <c r="J4" s="695"/>
      <c r="K4" s="695"/>
      <c r="L4" s="695"/>
      <c r="M4" s="695"/>
      <c r="N4" s="695"/>
      <c r="O4" s="695"/>
      <c r="P4" s="695"/>
      <c r="S4" s="625"/>
    </row>
    <row r="5" spans="2:21" ht="18" customHeight="1">
      <c r="B5" s="640" t="s">
        <v>140</v>
      </c>
      <c r="C5" s="640"/>
      <c r="D5" s="698"/>
      <c r="E5" s="698"/>
      <c r="F5" s="698"/>
      <c r="G5" s="628"/>
      <c r="H5" s="699" t="s">
        <v>210</v>
      </c>
      <c r="I5" s="700" t="s">
        <v>215</v>
      </c>
      <c r="J5" s="700"/>
      <c r="K5" s="700"/>
      <c r="L5" s="700"/>
      <c r="M5" s="700"/>
      <c r="N5" s="700"/>
      <c r="O5" s="700"/>
      <c r="P5" s="700"/>
      <c r="S5" s="625"/>
    </row>
    <row r="6" spans="2:21" ht="18" customHeight="1">
      <c r="B6" s="640"/>
      <c r="C6" s="640"/>
      <c r="D6" s="698"/>
      <c r="E6" s="698"/>
      <c r="F6" s="698"/>
      <c r="G6" s="564" t="s">
        <v>117</v>
      </c>
      <c r="H6" s="620" t="s">
        <v>121</v>
      </c>
      <c r="I6" s="635">
        <v>0.5</v>
      </c>
      <c r="J6" s="635">
        <f>50%+20%</f>
        <v>0.7</v>
      </c>
      <c r="K6" s="701"/>
      <c r="L6" s="702"/>
      <c r="M6" s="701"/>
      <c r="N6" s="701"/>
      <c r="O6" s="701"/>
      <c r="P6" s="635">
        <f>50%+10%</f>
        <v>0.6</v>
      </c>
      <c r="R6" s="278" t="s">
        <v>44</v>
      </c>
      <c r="S6" s="626"/>
    </row>
    <row r="7" spans="2:21" ht="18" customHeight="1">
      <c r="B7" s="640"/>
      <c r="C7" s="640"/>
      <c r="D7" s="698"/>
      <c r="E7" s="698"/>
      <c r="F7" s="698"/>
      <c r="G7" s="564" t="s">
        <v>203</v>
      </c>
      <c r="H7" s="620" t="s">
        <v>201</v>
      </c>
      <c r="I7" s="635">
        <v>0.65</v>
      </c>
      <c r="J7" s="635">
        <f>50%+20%+10%</f>
        <v>0.79999999999999993</v>
      </c>
      <c r="K7" s="701"/>
      <c r="L7" s="702"/>
      <c r="M7" s="701"/>
      <c r="N7" s="701"/>
      <c r="O7" s="701"/>
      <c r="P7" s="635">
        <f>50%+10%+15%</f>
        <v>0.75</v>
      </c>
    </row>
    <row r="8" spans="2:21" ht="20.25" customHeight="1">
      <c r="B8" s="640"/>
      <c r="C8" s="640"/>
      <c r="D8" s="698"/>
      <c r="E8" s="698"/>
      <c r="F8" s="698"/>
      <c r="G8" s="564" t="s">
        <v>118</v>
      </c>
      <c r="H8" s="620" t="s">
        <v>122</v>
      </c>
      <c r="I8" s="635">
        <v>0.25</v>
      </c>
      <c r="J8" s="635">
        <f>25%+20%</f>
        <v>0.45</v>
      </c>
      <c r="K8" s="701"/>
      <c r="L8" s="702"/>
      <c r="M8" s="701"/>
      <c r="N8" s="701"/>
      <c r="O8" s="701"/>
      <c r="P8" s="635">
        <f>25%+10%</f>
        <v>0.35</v>
      </c>
    </row>
    <row r="9" spans="2:21" ht="16.2" thickBot="1">
      <c r="C9" s="696" t="str">
        <f>+PSSA3_1101!A3</f>
        <v xml:space="preserve">Bando ASI No.:  </v>
      </c>
      <c r="D9" s="697"/>
      <c r="G9" s="696" t="s">
        <v>204</v>
      </c>
      <c r="H9" s="627" t="s">
        <v>202</v>
      </c>
      <c r="I9" s="634">
        <v>0.4</v>
      </c>
      <c r="J9" s="634">
        <f>25%+20%+15%</f>
        <v>0.6</v>
      </c>
      <c r="K9" s="633"/>
      <c r="L9" s="286"/>
      <c r="M9" s="632"/>
      <c r="N9" s="632"/>
      <c r="O9" s="632"/>
      <c r="P9" s="634">
        <f>25%+10%+15%</f>
        <v>0.5</v>
      </c>
      <c r="U9" s="280"/>
    </row>
    <row r="10" spans="2:21" ht="16.2" thickBot="1">
      <c r="C10" s="565" t="str">
        <f>+PSSA3_1101!A4</f>
        <v xml:space="preserve">Proposal N°     </v>
      </c>
      <c r="D10" s="289"/>
    </row>
    <row r="11" spans="2:21" s="277" customFormat="1" ht="29.4" thickBot="1">
      <c r="B11" s="552" t="s">
        <v>123</v>
      </c>
      <c r="C11" s="553" t="s">
        <v>177</v>
      </c>
      <c r="D11" s="641" t="s">
        <v>124</v>
      </c>
      <c r="E11" s="641"/>
      <c r="F11" s="641"/>
      <c r="G11" s="562" t="s">
        <v>125</v>
      </c>
      <c r="H11" s="562" t="s">
        <v>134</v>
      </c>
      <c r="I11" s="562" t="s">
        <v>126</v>
      </c>
      <c r="J11" s="562" t="s">
        <v>127</v>
      </c>
      <c r="K11" s="562" t="s">
        <v>128</v>
      </c>
      <c r="L11" s="550" t="s">
        <v>129</v>
      </c>
      <c r="M11" s="571" t="s">
        <v>130</v>
      </c>
      <c r="N11" s="572" t="s">
        <v>135</v>
      </c>
      <c r="O11" s="572" t="s">
        <v>131</v>
      </c>
      <c r="P11" s="551" t="s">
        <v>193</v>
      </c>
      <c r="Q11" s="551" t="s">
        <v>192</v>
      </c>
      <c r="R11" s="551" t="s">
        <v>191</v>
      </c>
      <c r="S11" s="562" t="s">
        <v>129</v>
      </c>
      <c r="T11" s="550" t="s">
        <v>36</v>
      </c>
    </row>
    <row r="12" spans="2:21" ht="7.95" customHeight="1">
      <c r="B12" s="322"/>
      <c r="C12" s="311"/>
      <c r="D12" s="279"/>
      <c r="E12" s="279"/>
      <c r="F12" s="279"/>
      <c r="G12" s="279"/>
      <c r="H12" s="279"/>
      <c r="I12" s="279"/>
      <c r="J12" s="279"/>
      <c r="K12" s="279"/>
      <c r="L12" s="312"/>
      <c r="M12" s="279"/>
      <c r="N12" s="279"/>
      <c r="O12" s="279"/>
      <c r="P12" s="513"/>
      <c r="Q12" s="513"/>
      <c r="R12" s="513"/>
      <c r="S12" s="279"/>
      <c r="T12" s="312"/>
    </row>
    <row r="13" spans="2:21">
      <c r="B13" s="334">
        <v>1101</v>
      </c>
      <c r="C13" s="636">
        <f>+PSSA3_1101!$F$3</f>
        <v>0</v>
      </c>
      <c r="D13" s="642">
        <f>+PSSA3_1101!$D$7</f>
        <v>0</v>
      </c>
      <c r="E13" s="643"/>
      <c r="F13" s="644"/>
      <c r="G13" s="567"/>
      <c r="H13" s="281">
        <f>+PSSA3_1101!$F$24</f>
        <v>0</v>
      </c>
      <c r="I13" s="281">
        <f>+PSSA3_1101!$F$33+PSSA3_1101!$F$47</f>
        <v>0</v>
      </c>
      <c r="J13" s="281">
        <f>+PSSA3_1101!$F$62</f>
        <v>0</v>
      </c>
      <c r="K13" s="294">
        <v>0</v>
      </c>
      <c r="L13" s="313">
        <f>+J13*K13</f>
        <v>0</v>
      </c>
      <c r="M13" s="309" t="e">
        <f>IF(K$61&lt;50%,K13,50%/K$61*K13)</f>
        <v>#DIV/0!</v>
      </c>
      <c r="N13" s="281" t="e">
        <f>+M13*J13</f>
        <v>#DIV/0!</v>
      </c>
      <c r="O13" s="281" t="e">
        <f>+J13-N13</f>
        <v>#DIV/0!</v>
      </c>
      <c r="P13" s="514">
        <f>+PSSA3_1101!$H$24</f>
        <v>0</v>
      </c>
      <c r="Q13" s="514">
        <f>+PSSA3_1101!$H$33+PSSA3_1101!$H$47</f>
        <v>0</v>
      </c>
      <c r="R13" s="514">
        <f>+PSSA3_1101!$H$62</f>
        <v>0</v>
      </c>
      <c r="S13" s="281">
        <f>+J13-R13</f>
        <v>0</v>
      </c>
      <c r="T13" s="573" t="e">
        <f>+R13/J13</f>
        <v>#DIV/0!</v>
      </c>
    </row>
    <row r="14" spans="2:21">
      <c r="B14" s="334">
        <v>1102</v>
      </c>
      <c r="C14" s="637"/>
      <c r="D14" s="642">
        <f>+PSSA3_1102!$D$7</f>
        <v>0</v>
      </c>
      <c r="E14" s="643"/>
      <c r="F14" s="644"/>
      <c r="G14" s="288"/>
      <c r="H14" s="281">
        <f>+PSSA3_1102!$F$24</f>
        <v>0</v>
      </c>
      <c r="I14" s="281">
        <f>+PSSA3_1102!$F$33+PSSA3_1102!$F$47</f>
        <v>0</v>
      </c>
      <c r="J14" s="281">
        <f>+PSSA3_1102!$F$62</f>
        <v>0</v>
      </c>
      <c r="K14" s="294">
        <v>0</v>
      </c>
      <c r="L14" s="313">
        <f>+J14*K14</f>
        <v>0</v>
      </c>
      <c r="M14" s="309" t="e">
        <f>IF(K$61&lt;50%,K14,50%/K$61*K14)</f>
        <v>#DIV/0!</v>
      </c>
      <c r="N14" s="281" t="e">
        <f>+M14*J14</f>
        <v>#DIV/0!</v>
      </c>
      <c r="O14" s="281" t="e">
        <f>+J14-N14</f>
        <v>#DIV/0!</v>
      </c>
      <c r="P14" s="514">
        <f>+PSSA3_1102!$H$24</f>
        <v>0</v>
      </c>
      <c r="Q14" s="514">
        <f>+PSSA3_1102!$H$33+PSSA3_1102!$H$47</f>
        <v>0</v>
      </c>
      <c r="R14" s="514">
        <f>+PSSA3_1102!$H$62</f>
        <v>0</v>
      </c>
      <c r="S14" s="281">
        <f t="shared" ref="S14:S61" si="0">+J14-R14</f>
        <v>0</v>
      </c>
      <c r="T14" s="573" t="e">
        <f t="shared" ref="T14:T61" si="1">+R14/J14</f>
        <v>#DIV/0!</v>
      </c>
    </row>
    <row r="15" spans="2:21">
      <c r="B15" s="334">
        <v>1103</v>
      </c>
      <c r="C15" s="637"/>
      <c r="D15" s="642">
        <f>+PSSA3_1103!$D$7</f>
        <v>0</v>
      </c>
      <c r="E15" s="643"/>
      <c r="F15" s="644"/>
      <c r="G15" s="288"/>
      <c r="H15" s="281">
        <f>+PSSA3_1103!$F$24</f>
        <v>0</v>
      </c>
      <c r="I15" s="281">
        <f>+PSSA3_1103!$F$33+PSSA3_1103!$F$47</f>
        <v>0</v>
      </c>
      <c r="J15" s="281">
        <f>+PSSA3_1103!$F$62</f>
        <v>0</v>
      </c>
      <c r="K15" s="294">
        <v>0</v>
      </c>
      <c r="L15" s="313">
        <f>+J15*K15</f>
        <v>0</v>
      </c>
      <c r="M15" s="309" t="e">
        <f>IF(K$61&lt;50%,K15,50%/K$61*K15)</f>
        <v>#DIV/0!</v>
      </c>
      <c r="N15" s="281" t="e">
        <f>+M15*J15</f>
        <v>#DIV/0!</v>
      </c>
      <c r="O15" s="281" t="e">
        <f>+J15-N15</f>
        <v>#DIV/0!</v>
      </c>
      <c r="P15" s="514">
        <f>+PSSA3_1103!$H$24</f>
        <v>0</v>
      </c>
      <c r="Q15" s="514">
        <f>+PSSA3_1103!$H$33+PSSA3_1103!$H$47</f>
        <v>0</v>
      </c>
      <c r="R15" s="514">
        <f>+PSSA3_1103!$H$62</f>
        <v>0</v>
      </c>
      <c r="S15" s="281">
        <f t="shared" si="0"/>
        <v>0</v>
      </c>
      <c r="T15" s="573" t="e">
        <f t="shared" si="1"/>
        <v>#DIV/0!</v>
      </c>
    </row>
    <row r="16" spans="2:21" ht="15" thickBot="1">
      <c r="B16" s="334">
        <v>1104</v>
      </c>
      <c r="C16" s="638"/>
      <c r="D16" s="648">
        <f>+PSSA3_1104!$D$7</f>
        <v>0</v>
      </c>
      <c r="E16" s="649"/>
      <c r="F16" s="650"/>
      <c r="G16" s="289"/>
      <c r="H16" s="281">
        <f>+PSSA3_1104!$F$24</f>
        <v>0</v>
      </c>
      <c r="I16" s="281">
        <f>+PSSA3_1104!$F$33+PSSA3_1104!$F$47</f>
        <v>0</v>
      </c>
      <c r="J16" s="281">
        <f>+PSSA3_1104!$F$62</f>
        <v>0</v>
      </c>
      <c r="K16" s="294">
        <v>0</v>
      </c>
      <c r="L16" s="314">
        <f>+J16*K16</f>
        <v>0</v>
      </c>
      <c r="M16" s="310" t="e">
        <f>IF(K$61&lt;50%,K16,50%/K$61*K16)</f>
        <v>#DIV/0!</v>
      </c>
      <c r="N16" s="282" t="e">
        <f>+M16*J16</f>
        <v>#DIV/0!</v>
      </c>
      <c r="O16" s="282" t="e">
        <f>+J16-N16</f>
        <v>#DIV/0!</v>
      </c>
      <c r="P16" s="514">
        <f>+PSSA3_1104!$H$24</f>
        <v>0</v>
      </c>
      <c r="Q16" s="514">
        <f>+PSSA3_1104!$H$33+PSSA3_1104!$H$47</f>
        <v>0</v>
      </c>
      <c r="R16" s="514">
        <f>+PSSA3_1104!$H$62</f>
        <v>0</v>
      </c>
      <c r="S16" s="281">
        <f t="shared" si="0"/>
        <v>0</v>
      </c>
      <c r="T16" s="573" t="e">
        <f t="shared" si="1"/>
        <v>#DIV/0!</v>
      </c>
    </row>
    <row r="17" spans="2:20" s="277" customFormat="1" ht="19.95" customHeight="1" thickBot="1">
      <c r="B17" s="337"/>
      <c r="C17" s="566" t="s">
        <v>164</v>
      </c>
      <c r="D17" s="645"/>
      <c r="E17" s="646"/>
      <c r="F17" s="646"/>
      <c r="G17" s="647"/>
      <c r="H17" s="569">
        <f>SUM(H13:H16)</f>
        <v>0</v>
      </c>
      <c r="I17" s="283">
        <f>SUM(I13:I16)</f>
        <v>0</v>
      </c>
      <c r="J17" s="283">
        <f>SUM(J13:J16)</f>
        <v>0</v>
      </c>
      <c r="K17" s="290"/>
      <c r="L17" s="308"/>
      <c r="M17" s="291"/>
      <c r="N17" s="283" t="e">
        <f>SUM(N13:N16)</f>
        <v>#DIV/0!</v>
      </c>
      <c r="O17" s="284" t="e">
        <f>SUM(O13:O16)</f>
        <v>#DIV/0!</v>
      </c>
      <c r="P17" s="515">
        <f>SUM(P13:P16)</f>
        <v>0</v>
      </c>
      <c r="Q17" s="515">
        <f>SUM(Q13:Q16)</f>
        <v>0</v>
      </c>
      <c r="R17" s="515">
        <f>SUM(R13:R16)</f>
        <v>0</v>
      </c>
      <c r="S17" s="283">
        <f t="shared" si="0"/>
        <v>0</v>
      </c>
      <c r="T17" s="570" t="e">
        <f t="shared" si="1"/>
        <v>#DIV/0!</v>
      </c>
    </row>
    <row r="18" spans="2:20" ht="7.95" customHeight="1">
      <c r="B18" s="336"/>
      <c r="C18" s="315"/>
      <c r="D18" s="316"/>
      <c r="E18" s="316"/>
      <c r="F18" s="316"/>
      <c r="G18" s="316"/>
      <c r="H18" s="317"/>
      <c r="I18" s="317"/>
      <c r="J18" s="317"/>
      <c r="K18" s="279"/>
      <c r="L18" s="318"/>
      <c r="M18" s="279"/>
      <c r="N18" s="574"/>
      <c r="O18" s="574"/>
      <c r="P18" s="516"/>
      <c r="Q18" s="516"/>
      <c r="R18" s="516"/>
      <c r="S18" s="317"/>
      <c r="T18" s="575"/>
    </row>
    <row r="19" spans="2:20">
      <c r="B19" s="334">
        <v>2101</v>
      </c>
      <c r="C19" s="636">
        <f>+C13</f>
        <v>0</v>
      </c>
      <c r="D19" s="642">
        <f>+PSSA3_2101!$D$7</f>
        <v>0</v>
      </c>
      <c r="E19" s="643"/>
      <c r="F19" s="644"/>
      <c r="G19" s="288"/>
      <c r="H19" s="281">
        <f>+PSSA3_2101!$F$24</f>
        <v>0</v>
      </c>
      <c r="I19" s="281">
        <f>+PSSA3_2101!$F$33+PSSA3_2101!$F$47</f>
        <v>0</v>
      </c>
      <c r="J19" s="281">
        <f>+PSSA3_2101!$F$62</f>
        <v>0</v>
      </c>
      <c r="K19" s="294">
        <v>0</v>
      </c>
      <c r="L19" s="313">
        <f>+J19*K19</f>
        <v>0</v>
      </c>
      <c r="M19" s="309" t="e">
        <f>IF(K$61&lt;50%,K19,50%/K$61*K19)</f>
        <v>#DIV/0!</v>
      </c>
      <c r="N19" s="281" t="e">
        <f>+M19*J19</f>
        <v>#DIV/0!</v>
      </c>
      <c r="O19" s="281" t="e">
        <f>+J19-N19</f>
        <v>#DIV/0!</v>
      </c>
      <c r="P19" s="514">
        <f>+PSSA3_2101!$H$24</f>
        <v>0</v>
      </c>
      <c r="Q19" s="514">
        <f>+PSSA3_2101!$H$33+PSSA3_2101!$H$47</f>
        <v>0</v>
      </c>
      <c r="R19" s="514">
        <f>+PSSA3_2101!$H$62</f>
        <v>0</v>
      </c>
      <c r="S19" s="281">
        <f t="shared" si="0"/>
        <v>0</v>
      </c>
      <c r="T19" s="573" t="e">
        <f t="shared" si="1"/>
        <v>#DIV/0!</v>
      </c>
    </row>
    <row r="20" spans="2:20">
      <c r="B20" s="334">
        <v>2102</v>
      </c>
      <c r="C20" s="637"/>
      <c r="D20" s="642">
        <f>+PSSA3_2102!$D$7</f>
        <v>0</v>
      </c>
      <c r="E20" s="643"/>
      <c r="F20" s="644"/>
      <c r="G20" s="288"/>
      <c r="H20" s="281">
        <f>+PSSA3_2102!$F$24</f>
        <v>0</v>
      </c>
      <c r="I20" s="281">
        <f>+PSSA3_2102!$F$33+PSSA3_2102!$F$47</f>
        <v>0</v>
      </c>
      <c r="J20" s="281">
        <f>+PSSA3_2102!$F$62</f>
        <v>0</v>
      </c>
      <c r="K20" s="294">
        <v>0</v>
      </c>
      <c r="L20" s="313">
        <f>+J20*K20</f>
        <v>0</v>
      </c>
      <c r="M20" s="309" t="e">
        <f>IF(K$61&lt;50%,K20,50%/K$61*K20)</f>
        <v>#DIV/0!</v>
      </c>
      <c r="N20" s="281" t="e">
        <f>+M20*J20</f>
        <v>#DIV/0!</v>
      </c>
      <c r="O20" s="281" t="e">
        <f>+J20-N20</f>
        <v>#DIV/0!</v>
      </c>
      <c r="P20" s="514">
        <f>+PSSA3_2102!$H$24</f>
        <v>0</v>
      </c>
      <c r="Q20" s="514">
        <f>+PSSA3_2102!$H$33+PSSA3_2102!$H$47</f>
        <v>0</v>
      </c>
      <c r="R20" s="514">
        <f>+PSSA3_2102!$H$62</f>
        <v>0</v>
      </c>
      <c r="S20" s="281">
        <f t="shared" si="0"/>
        <v>0</v>
      </c>
      <c r="T20" s="573" t="e">
        <f t="shared" si="1"/>
        <v>#DIV/0!</v>
      </c>
    </row>
    <row r="21" spans="2:20">
      <c r="B21" s="334">
        <v>2103</v>
      </c>
      <c r="C21" s="637"/>
      <c r="D21" s="642">
        <f>+PSSA3_2103!$D$7</f>
        <v>0</v>
      </c>
      <c r="E21" s="643"/>
      <c r="F21" s="644"/>
      <c r="G21" s="288"/>
      <c r="H21" s="281">
        <f>+PSSA3_2103!$F$24</f>
        <v>0</v>
      </c>
      <c r="I21" s="281">
        <f>+PSSA3_2103!$F$33+PSSA3_2103!$F$47</f>
        <v>0</v>
      </c>
      <c r="J21" s="281">
        <f>+PSSA3_2103!$F$62</f>
        <v>0</v>
      </c>
      <c r="K21" s="294">
        <v>0</v>
      </c>
      <c r="L21" s="313">
        <f>+J21*K21</f>
        <v>0</v>
      </c>
      <c r="M21" s="309" t="e">
        <f>IF(K$61&lt;50%,K21,50%/K$61*K21)</f>
        <v>#DIV/0!</v>
      </c>
      <c r="N21" s="281" t="e">
        <f>+M21*J21</f>
        <v>#DIV/0!</v>
      </c>
      <c r="O21" s="281" t="e">
        <f>+J21-N21</f>
        <v>#DIV/0!</v>
      </c>
      <c r="P21" s="514">
        <f>+PSSA3_2103!$H$24</f>
        <v>0</v>
      </c>
      <c r="Q21" s="514">
        <f>+PSSA3_2103!$H$33+PSSA3_2103!$H$47</f>
        <v>0</v>
      </c>
      <c r="R21" s="514">
        <f>+PSSA3_2103!$H$62</f>
        <v>0</v>
      </c>
      <c r="S21" s="281">
        <f t="shared" si="0"/>
        <v>0</v>
      </c>
      <c r="T21" s="573" t="e">
        <f t="shared" si="1"/>
        <v>#DIV/0!</v>
      </c>
    </row>
    <row r="22" spans="2:20" ht="15" thickBot="1">
      <c r="B22" s="334">
        <v>2104</v>
      </c>
      <c r="C22" s="638"/>
      <c r="D22" s="648">
        <f>+PSSA3_2104!$D$7</f>
        <v>0</v>
      </c>
      <c r="E22" s="649"/>
      <c r="F22" s="650"/>
      <c r="G22" s="289"/>
      <c r="H22" s="281">
        <f>+PSSA3_2104!$F$24</f>
        <v>0</v>
      </c>
      <c r="I22" s="281">
        <f>+PSSA3_2104!$F$33+PSSA3_2104!$F$47</f>
        <v>0</v>
      </c>
      <c r="J22" s="281">
        <f>+PSSA3_2104!$F$62</f>
        <v>0</v>
      </c>
      <c r="K22" s="294">
        <v>0</v>
      </c>
      <c r="L22" s="313">
        <f>+J22*K22</f>
        <v>0</v>
      </c>
      <c r="M22" s="309" t="e">
        <f>IF(K$61&lt;50%,K22,50%/K$61*K22)</f>
        <v>#DIV/0!</v>
      </c>
      <c r="N22" s="281" t="e">
        <f>+M22*J22</f>
        <v>#DIV/0!</v>
      </c>
      <c r="O22" s="281" t="e">
        <f>+J22-N22</f>
        <v>#DIV/0!</v>
      </c>
      <c r="P22" s="514">
        <f>+PSSA3_2104!$H$24</f>
        <v>0</v>
      </c>
      <c r="Q22" s="514">
        <f>+PSSA3_2104!$H$33+PSSA3_2104!$H$47</f>
        <v>0</v>
      </c>
      <c r="R22" s="514">
        <f>+PSSA3_2104!$H$62</f>
        <v>0</v>
      </c>
      <c r="S22" s="281">
        <f t="shared" si="0"/>
        <v>0</v>
      </c>
      <c r="T22" s="573" t="e">
        <f t="shared" si="1"/>
        <v>#DIV/0!</v>
      </c>
    </row>
    <row r="23" spans="2:20" s="277" customFormat="1" ht="19.95" customHeight="1" thickBot="1">
      <c r="B23" s="337"/>
      <c r="C23" s="566" t="s">
        <v>165</v>
      </c>
      <c r="D23" s="645"/>
      <c r="E23" s="646"/>
      <c r="F23" s="646"/>
      <c r="G23" s="647"/>
      <c r="H23" s="569">
        <f>SUM(H19:H22)</f>
        <v>0</v>
      </c>
      <c r="I23" s="283">
        <f>SUM(I19:I22)</f>
        <v>0</v>
      </c>
      <c r="J23" s="283">
        <f>SUM(J19:J22)</f>
        <v>0</v>
      </c>
      <c r="K23" s="290"/>
      <c r="L23" s="308"/>
      <c r="M23" s="291"/>
      <c r="N23" s="283" t="e">
        <f>SUM(N19:N22)</f>
        <v>#DIV/0!</v>
      </c>
      <c r="O23" s="284" t="e">
        <f>SUM(O19:O22)</f>
        <v>#DIV/0!</v>
      </c>
      <c r="P23" s="515">
        <f>SUM(P19:P22)</f>
        <v>0</v>
      </c>
      <c r="Q23" s="515">
        <f>SUM(Q19:Q22)</f>
        <v>0</v>
      </c>
      <c r="R23" s="515">
        <f>SUM(R19:R22)</f>
        <v>0</v>
      </c>
      <c r="S23" s="283">
        <f t="shared" si="0"/>
        <v>0</v>
      </c>
      <c r="T23" s="570" t="e">
        <f t="shared" si="1"/>
        <v>#DIV/0!</v>
      </c>
    </row>
    <row r="24" spans="2:20" ht="7.95" customHeight="1">
      <c r="B24" s="336"/>
      <c r="C24" s="315"/>
      <c r="D24" s="316"/>
      <c r="E24" s="316"/>
      <c r="F24" s="316"/>
      <c r="G24" s="316"/>
      <c r="H24" s="317"/>
      <c r="I24" s="317"/>
      <c r="J24" s="317"/>
      <c r="K24" s="279"/>
      <c r="L24" s="318"/>
      <c r="M24" s="279"/>
      <c r="N24" s="574"/>
      <c r="O24" s="574"/>
      <c r="P24" s="516"/>
      <c r="Q24" s="516"/>
      <c r="R24" s="516"/>
      <c r="S24" s="317"/>
      <c r="T24" s="575"/>
    </row>
    <row r="25" spans="2:20">
      <c r="B25" s="334">
        <v>3101</v>
      </c>
      <c r="C25" s="636">
        <f>+PSSA3_3101!$F$3</f>
        <v>0</v>
      </c>
      <c r="D25" s="642">
        <f>+PSSA3_3101!$D$7</f>
        <v>0</v>
      </c>
      <c r="E25" s="643"/>
      <c r="F25" s="644"/>
      <c r="G25" s="288"/>
      <c r="H25" s="281">
        <f>+PSSA3_3101!$F$24</f>
        <v>0</v>
      </c>
      <c r="I25" s="281">
        <f>+PSSA3_3101!$F$33+PSSA3_3101!$F$47</f>
        <v>0</v>
      </c>
      <c r="J25" s="281">
        <f>+PSSA3_3101!$F$62</f>
        <v>0</v>
      </c>
      <c r="K25" s="294">
        <v>0</v>
      </c>
      <c r="L25" s="313">
        <f>+J25*K25</f>
        <v>0</v>
      </c>
      <c r="M25" s="309" t="e">
        <f>IF(K$61&lt;50%,K25,50%/K$61*K25)</f>
        <v>#DIV/0!</v>
      </c>
      <c r="N25" s="281" t="e">
        <f>+M25*J25</f>
        <v>#DIV/0!</v>
      </c>
      <c r="O25" s="281" t="e">
        <f>+J25-N25</f>
        <v>#DIV/0!</v>
      </c>
      <c r="P25" s="514">
        <f>+PSSA3_3101!$H$24</f>
        <v>0</v>
      </c>
      <c r="Q25" s="514">
        <f>+PSSA3_3101!$H$33+PSSA3_3101!$H$47</f>
        <v>0</v>
      </c>
      <c r="R25" s="514">
        <f>+PSSA3_3101!$H$62</f>
        <v>0</v>
      </c>
      <c r="S25" s="281">
        <f t="shared" si="0"/>
        <v>0</v>
      </c>
      <c r="T25" s="573" t="e">
        <f t="shared" si="1"/>
        <v>#DIV/0!</v>
      </c>
    </row>
    <row r="26" spans="2:20">
      <c r="B26" s="334">
        <v>3102</v>
      </c>
      <c r="C26" s="637"/>
      <c r="D26" s="642">
        <f>+PSSA3_3102!$D$7</f>
        <v>0</v>
      </c>
      <c r="E26" s="643"/>
      <c r="F26" s="644"/>
      <c r="G26" s="288"/>
      <c r="H26" s="281">
        <f>+PSSA3_3102!$F$24</f>
        <v>0</v>
      </c>
      <c r="I26" s="281">
        <f>+PSSA3_3102!$F$33+PSSA3_3102!$F$47</f>
        <v>0</v>
      </c>
      <c r="J26" s="281">
        <f>+PSSA3_3102!$F$62</f>
        <v>0</v>
      </c>
      <c r="K26" s="294">
        <v>0</v>
      </c>
      <c r="L26" s="313">
        <f>+J26*K26</f>
        <v>0</v>
      </c>
      <c r="M26" s="309" t="e">
        <f>IF(K$61&lt;50%,K26,50%/K$61*K26)</f>
        <v>#DIV/0!</v>
      </c>
      <c r="N26" s="281" t="e">
        <f>+M26*J26</f>
        <v>#DIV/0!</v>
      </c>
      <c r="O26" s="281" t="e">
        <f>+J26-N26</f>
        <v>#DIV/0!</v>
      </c>
      <c r="P26" s="514">
        <f>+PSSA3_3102!$H$24</f>
        <v>0</v>
      </c>
      <c r="Q26" s="514">
        <f>+PSSA3_3102!$H$33+PSSA3_3102!$H$47</f>
        <v>0</v>
      </c>
      <c r="R26" s="514">
        <f>+PSSA3_3102!$H$62</f>
        <v>0</v>
      </c>
      <c r="S26" s="281">
        <f t="shared" si="0"/>
        <v>0</v>
      </c>
      <c r="T26" s="573" t="e">
        <f t="shared" si="1"/>
        <v>#DIV/0!</v>
      </c>
    </row>
    <row r="27" spans="2:20">
      <c r="B27" s="334">
        <v>3103</v>
      </c>
      <c r="C27" s="637"/>
      <c r="D27" s="642">
        <f>+PSSA3_3103!$D$7</f>
        <v>0</v>
      </c>
      <c r="E27" s="643"/>
      <c r="F27" s="644"/>
      <c r="G27" s="288"/>
      <c r="H27" s="281">
        <f>+PSSA3_3103!$F$24</f>
        <v>0</v>
      </c>
      <c r="I27" s="281">
        <f>+PSSA3_3103!$F$33+PSSA3_3103!$F$47</f>
        <v>0</v>
      </c>
      <c r="J27" s="281">
        <f>+PSSA3_3103!$F$62</f>
        <v>0</v>
      </c>
      <c r="K27" s="294">
        <v>0</v>
      </c>
      <c r="L27" s="313">
        <f>+J27*K27</f>
        <v>0</v>
      </c>
      <c r="M27" s="309" t="e">
        <f>IF(K$61&lt;50%,K27,50%/K$61*K27)</f>
        <v>#DIV/0!</v>
      </c>
      <c r="N27" s="281" t="e">
        <f>+M27*J27</f>
        <v>#DIV/0!</v>
      </c>
      <c r="O27" s="281" t="e">
        <f>+J27-N27</f>
        <v>#DIV/0!</v>
      </c>
      <c r="P27" s="514">
        <f>+PSSA3_3103!$H$24</f>
        <v>0</v>
      </c>
      <c r="Q27" s="514">
        <f>+PSSA3_3103!$H$33+PSSA3_3103!$H$47</f>
        <v>0</v>
      </c>
      <c r="R27" s="514">
        <f>+PSSA3_3103!$H$62</f>
        <v>0</v>
      </c>
      <c r="S27" s="281">
        <f t="shared" si="0"/>
        <v>0</v>
      </c>
      <c r="T27" s="573" t="e">
        <f t="shared" si="1"/>
        <v>#DIV/0!</v>
      </c>
    </row>
    <row r="28" spans="2:20" ht="15" thickBot="1">
      <c r="B28" s="334">
        <v>3104</v>
      </c>
      <c r="C28" s="638"/>
      <c r="D28" s="648">
        <f>+PSSA3_3104!$D$7</f>
        <v>0</v>
      </c>
      <c r="E28" s="649"/>
      <c r="F28" s="650"/>
      <c r="G28" s="289"/>
      <c r="H28" s="281">
        <f>+PSSA3_3104!$F$24</f>
        <v>0</v>
      </c>
      <c r="I28" s="281">
        <f>+PSSA3_3104!$F$33+PSSA3_3104!$F$47</f>
        <v>0</v>
      </c>
      <c r="J28" s="281">
        <f>+PSSA3_3104!$F$62</f>
        <v>0</v>
      </c>
      <c r="K28" s="294">
        <v>0</v>
      </c>
      <c r="L28" s="313">
        <f>+J28*K28</f>
        <v>0</v>
      </c>
      <c r="M28" s="309" t="e">
        <f>IF(K$61&lt;50%,K28,50%/K$61*K28)</f>
        <v>#DIV/0!</v>
      </c>
      <c r="N28" s="281" t="e">
        <f>+M28*J28</f>
        <v>#DIV/0!</v>
      </c>
      <c r="O28" s="281" t="e">
        <f>+J28-N28</f>
        <v>#DIV/0!</v>
      </c>
      <c r="P28" s="514">
        <f>+PSSA3_3104!$H$24</f>
        <v>0</v>
      </c>
      <c r="Q28" s="514">
        <f>+PSSA3_3104!$H$33+PSSA3_3104!$H$47</f>
        <v>0</v>
      </c>
      <c r="R28" s="514">
        <f>+PSSA3_3104!$H$62</f>
        <v>0</v>
      </c>
      <c r="S28" s="281">
        <f t="shared" si="0"/>
        <v>0</v>
      </c>
      <c r="T28" s="573" t="e">
        <f t="shared" si="1"/>
        <v>#DIV/0!</v>
      </c>
    </row>
    <row r="29" spans="2:20" s="277" customFormat="1" ht="19.95" customHeight="1" thickBot="1">
      <c r="B29" s="337"/>
      <c r="C29" s="566" t="s">
        <v>166</v>
      </c>
      <c r="D29" s="645"/>
      <c r="E29" s="646"/>
      <c r="F29" s="646"/>
      <c r="G29" s="647"/>
      <c r="H29" s="569">
        <f>SUM(H25:H28)</f>
        <v>0</v>
      </c>
      <c r="I29" s="283">
        <f>SUM(I25:I28)</f>
        <v>0</v>
      </c>
      <c r="J29" s="283">
        <f>SUM(J25:J28)</f>
        <v>0</v>
      </c>
      <c r="K29" s="290"/>
      <c r="L29" s="308"/>
      <c r="M29" s="291"/>
      <c r="N29" s="283" t="e">
        <f>SUM(N25:N28)</f>
        <v>#DIV/0!</v>
      </c>
      <c r="O29" s="284" t="e">
        <f>SUM(O25:O28)</f>
        <v>#DIV/0!</v>
      </c>
      <c r="P29" s="515">
        <f>SUM(P25:P28)</f>
        <v>0</v>
      </c>
      <c r="Q29" s="515">
        <f>SUM(Q25:Q28)</f>
        <v>0</v>
      </c>
      <c r="R29" s="515">
        <f>SUM(R25:R28)</f>
        <v>0</v>
      </c>
      <c r="S29" s="283">
        <f t="shared" si="0"/>
        <v>0</v>
      </c>
      <c r="T29" s="570" t="e">
        <f t="shared" si="1"/>
        <v>#DIV/0!</v>
      </c>
    </row>
    <row r="30" spans="2:20" ht="7.95" customHeight="1">
      <c r="B30" s="336"/>
      <c r="C30" s="315"/>
      <c r="D30" s="316"/>
      <c r="E30" s="316"/>
      <c r="F30" s="316"/>
      <c r="G30" s="316"/>
      <c r="H30" s="317"/>
      <c r="I30" s="317"/>
      <c r="J30" s="317"/>
      <c r="K30" s="279"/>
      <c r="L30" s="318"/>
      <c r="M30" s="279"/>
      <c r="N30" s="574"/>
      <c r="O30" s="574"/>
      <c r="P30" s="516"/>
      <c r="Q30" s="516"/>
      <c r="R30" s="516"/>
      <c r="S30" s="317"/>
      <c r="T30" s="575"/>
    </row>
    <row r="31" spans="2:20">
      <c r="B31" s="334">
        <v>4101</v>
      </c>
      <c r="C31" s="636">
        <f>+C25</f>
        <v>0</v>
      </c>
      <c r="D31" s="642">
        <f>+PSSA3_4101!$D$7</f>
        <v>0</v>
      </c>
      <c r="E31" s="643"/>
      <c r="F31" s="644"/>
      <c r="G31" s="288"/>
      <c r="H31" s="281">
        <f>+PSSA3_4101!$F$24</f>
        <v>0</v>
      </c>
      <c r="I31" s="281">
        <f>+PSSA3_4101!$F$33+PSSA3_4101!$F$47</f>
        <v>0</v>
      </c>
      <c r="J31" s="281">
        <f>+PSSA3_4101!$F$62</f>
        <v>0</v>
      </c>
      <c r="K31" s="294">
        <v>0</v>
      </c>
      <c r="L31" s="313">
        <f>+J31*K31</f>
        <v>0</v>
      </c>
      <c r="M31" s="309" t="e">
        <f>IF(K$61&lt;50%,K31,50%/K$61*K31)</f>
        <v>#DIV/0!</v>
      </c>
      <c r="N31" s="281" t="e">
        <f>+M31*J31</f>
        <v>#DIV/0!</v>
      </c>
      <c r="O31" s="281" t="e">
        <f>+J31-N31</f>
        <v>#DIV/0!</v>
      </c>
      <c r="P31" s="514">
        <f>+PSSA3_4101!$H$24</f>
        <v>0</v>
      </c>
      <c r="Q31" s="514">
        <f>+PSSA3_4101!$H$33+PSSA3_4101!$H$47</f>
        <v>0</v>
      </c>
      <c r="R31" s="514">
        <f>+PSSA3_4101!$H$62</f>
        <v>0</v>
      </c>
      <c r="S31" s="281">
        <f t="shared" si="0"/>
        <v>0</v>
      </c>
      <c r="T31" s="573" t="e">
        <f t="shared" si="1"/>
        <v>#DIV/0!</v>
      </c>
    </row>
    <row r="32" spans="2:20">
      <c r="B32" s="334">
        <v>4102</v>
      </c>
      <c r="C32" s="637"/>
      <c r="D32" s="642">
        <f>+PSSA3_4102!$D$7</f>
        <v>0</v>
      </c>
      <c r="E32" s="643"/>
      <c r="F32" s="644"/>
      <c r="G32" s="288"/>
      <c r="H32" s="281">
        <f>+PSSA3_4102!$F$24</f>
        <v>0</v>
      </c>
      <c r="I32" s="281">
        <f>+PSSA3_4102!$F$33+PSSA3_4102!$F$47</f>
        <v>0</v>
      </c>
      <c r="J32" s="281">
        <f>+PSSA3_4102!$F$62</f>
        <v>0</v>
      </c>
      <c r="K32" s="294">
        <v>0</v>
      </c>
      <c r="L32" s="313">
        <f>+J32*K32</f>
        <v>0</v>
      </c>
      <c r="M32" s="309" t="e">
        <f>IF(K$61&lt;50%,K32,50%/K$61*K32)</f>
        <v>#DIV/0!</v>
      </c>
      <c r="N32" s="281" t="e">
        <f>+M32*J32</f>
        <v>#DIV/0!</v>
      </c>
      <c r="O32" s="281" t="e">
        <f>+J32-N32</f>
        <v>#DIV/0!</v>
      </c>
      <c r="P32" s="514">
        <f>+PSSA3_4102!$H$24</f>
        <v>0</v>
      </c>
      <c r="Q32" s="514">
        <f>+PSSA3_4102!$H$33+PSSA3_4102!$H$47</f>
        <v>0</v>
      </c>
      <c r="R32" s="514">
        <f>+PSSA3_4102!$H$62</f>
        <v>0</v>
      </c>
      <c r="S32" s="281">
        <f t="shared" si="0"/>
        <v>0</v>
      </c>
      <c r="T32" s="573" t="e">
        <f t="shared" si="1"/>
        <v>#DIV/0!</v>
      </c>
    </row>
    <row r="33" spans="2:20">
      <c r="B33" s="334">
        <v>4103</v>
      </c>
      <c r="C33" s="637"/>
      <c r="D33" s="642">
        <f>+PSSA3_4103!$D$7</f>
        <v>0</v>
      </c>
      <c r="E33" s="643"/>
      <c r="F33" s="644"/>
      <c r="G33" s="288"/>
      <c r="H33" s="281">
        <f>+PSSA3_4103!$F$24</f>
        <v>0</v>
      </c>
      <c r="I33" s="281">
        <f>+PSSA3_4103!$F$33+PSSA3_4103!$F$47</f>
        <v>0</v>
      </c>
      <c r="J33" s="281">
        <f>+PSSA3_4103!$F$62</f>
        <v>0</v>
      </c>
      <c r="K33" s="294">
        <v>0</v>
      </c>
      <c r="L33" s="313">
        <f>+J33*K33</f>
        <v>0</v>
      </c>
      <c r="M33" s="309" t="e">
        <f>IF(K$61&lt;50%,K33,50%/K$61*K33)</f>
        <v>#DIV/0!</v>
      </c>
      <c r="N33" s="281" t="e">
        <f>+M33*J33</f>
        <v>#DIV/0!</v>
      </c>
      <c r="O33" s="281" t="e">
        <f>+J33-N33</f>
        <v>#DIV/0!</v>
      </c>
      <c r="P33" s="514">
        <f>+PSSA3_4103!$H$24</f>
        <v>0</v>
      </c>
      <c r="Q33" s="514">
        <f>+PSSA3_4103!$H$33+PSSA3_4103!$H$47</f>
        <v>0</v>
      </c>
      <c r="R33" s="514">
        <f>+PSSA3_4103!$H$62</f>
        <v>0</v>
      </c>
      <c r="S33" s="281">
        <f t="shared" si="0"/>
        <v>0</v>
      </c>
      <c r="T33" s="573" t="e">
        <f t="shared" si="1"/>
        <v>#DIV/0!</v>
      </c>
    </row>
    <row r="34" spans="2:20" ht="15" thickBot="1">
      <c r="B34" s="334">
        <v>4104</v>
      </c>
      <c r="C34" s="638"/>
      <c r="D34" s="648">
        <f>+PSSA3_4104!$D$7</f>
        <v>0</v>
      </c>
      <c r="E34" s="649"/>
      <c r="F34" s="650"/>
      <c r="G34" s="289"/>
      <c r="H34" s="281">
        <f>+PSSA3_4104!$F$24</f>
        <v>0</v>
      </c>
      <c r="I34" s="281">
        <f>+PSSA3_4104!$F$33+PSSA3_4104!$F$47</f>
        <v>0</v>
      </c>
      <c r="J34" s="281">
        <f>+PSSA3_4104!$F$62</f>
        <v>0</v>
      </c>
      <c r="K34" s="294">
        <v>0</v>
      </c>
      <c r="L34" s="313">
        <f>+J34*K34</f>
        <v>0</v>
      </c>
      <c r="M34" s="309" t="e">
        <f>IF(K$61&lt;50%,K34,50%/K$61*K34)</f>
        <v>#DIV/0!</v>
      </c>
      <c r="N34" s="281" t="e">
        <f>+M34*J34</f>
        <v>#DIV/0!</v>
      </c>
      <c r="O34" s="281" t="e">
        <f>+J34-N34</f>
        <v>#DIV/0!</v>
      </c>
      <c r="P34" s="514">
        <f>+PSSA3_4104!$H$24</f>
        <v>0</v>
      </c>
      <c r="Q34" s="514">
        <f>+PSSA3_4104!$H$33+PSSA3_4104!$H$47</f>
        <v>0</v>
      </c>
      <c r="R34" s="514">
        <f>+PSSA3_4104!$H$62</f>
        <v>0</v>
      </c>
      <c r="S34" s="281">
        <f t="shared" si="0"/>
        <v>0</v>
      </c>
      <c r="T34" s="573" t="e">
        <f t="shared" si="1"/>
        <v>#DIV/0!</v>
      </c>
    </row>
    <row r="35" spans="2:20" s="277" customFormat="1" ht="19.95" customHeight="1" thickBot="1">
      <c r="B35" s="337"/>
      <c r="C35" s="566" t="s">
        <v>167</v>
      </c>
      <c r="D35" s="645"/>
      <c r="E35" s="646"/>
      <c r="F35" s="646"/>
      <c r="G35" s="647"/>
      <c r="H35" s="569">
        <f>SUM(H31:H34)</f>
        <v>0</v>
      </c>
      <c r="I35" s="283">
        <f>SUM(I31:I34)</f>
        <v>0</v>
      </c>
      <c r="J35" s="283">
        <f>SUM(J31:J34)</f>
        <v>0</v>
      </c>
      <c r="K35" s="290"/>
      <c r="L35" s="308"/>
      <c r="M35" s="291"/>
      <c r="N35" s="283" t="e">
        <f>SUM(N31:N34)</f>
        <v>#DIV/0!</v>
      </c>
      <c r="O35" s="284" t="e">
        <f>SUM(O31:O34)</f>
        <v>#DIV/0!</v>
      </c>
      <c r="P35" s="515">
        <f>SUM(P31:P34)</f>
        <v>0</v>
      </c>
      <c r="Q35" s="515">
        <f>SUM(Q31:Q34)</f>
        <v>0</v>
      </c>
      <c r="R35" s="515">
        <f>SUM(R31:R34)</f>
        <v>0</v>
      </c>
      <c r="S35" s="283">
        <f t="shared" si="0"/>
        <v>0</v>
      </c>
      <c r="T35" s="570" t="e">
        <f t="shared" si="1"/>
        <v>#DIV/0!</v>
      </c>
    </row>
    <row r="36" spans="2:20" ht="7.95" customHeight="1">
      <c r="B36" s="337"/>
      <c r="C36" s="319"/>
      <c r="D36" s="316"/>
      <c r="E36" s="316"/>
      <c r="F36" s="316"/>
      <c r="G36" s="316"/>
      <c r="H36" s="317"/>
      <c r="I36" s="317"/>
      <c r="J36" s="317"/>
      <c r="K36" s="279"/>
      <c r="L36" s="318"/>
      <c r="M36" s="279"/>
      <c r="N36" s="574"/>
      <c r="O36" s="574"/>
      <c r="P36" s="516"/>
      <c r="Q36" s="516"/>
      <c r="R36" s="516"/>
      <c r="S36" s="317"/>
      <c r="T36" s="575"/>
    </row>
    <row r="37" spans="2:20">
      <c r="B37" s="334">
        <v>5101</v>
      </c>
      <c r="C37" s="636">
        <f>+PSSA3_5101!$F$3</f>
        <v>0</v>
      </c>
      <c r="D37" s="642">
        <f>+PSSA3_5101!$D$7</f>
        <v>0</v>
      </c>
      <c r="E37" s="643"/>
      <c r="F37" s="644"/>
      <c r="G37" s="288"/>
      <c r="H37" s="281">
        <f>+PSSA3_5101!$F$24</f>
        <v>0</v>
      </c>
      <c r="I37" s="281">
        <f>+PSSA3_5101!$F$33+PSSA3_5101!$F$47</f>
        <v>0</v>
      </c>
      <c r="J37" s="281">
        <f>+PSSA3_5101!$F$62</f>
        <v>0</v>
      </c>
      <c r="K37" s="294">
        <v>0</v>
      </c>
      <c r="L37" s="313">
        <f>+J37*K37</f>
        <v>0</v>
      </c>
      <c r="M37" s="309" t="e">
        <f>IF(K$61&lt;50%,K37,50%/K$61*K37)</f>
        <v>#DIV/0!</v>
      </c>
      <c r="N37" s="281" t="e">
        <f>+M37*J37</f>
        <v>#DIV/0!</v>
      </c>
      <c r="O37" s="281" t="e">
        <f>+J37-N37</f>
        <v>#DIV/0!</v>
      </c>
      <c r="P37" s="514">
        <f>+PSSA3_5101!$H$24</f>
        <v>0</v>
      </c>
      <c r="Q37" s="514">
        <f>+PSSA3_5101!$H$33+PSSA3_5101!$H$47</f>
        <v>0</v>
      </c>
      <c r="R37" s="514">
        <f>+PSSA3_5101!$H$62</f>
        <v>0</v>
      </c>
      <c r="S37" s="281">
        <f t="shared" si="0"/>
        <v>0</v>
      </c>
      <c r="T37" s="573" t="e">
        <f t="shared" si="1"/>
        <v>#DIV/0!</v>
      </c>
    </row>
    <row r="38" spans="2:20">
      <c r="B38" s="334">
        <v>5102</v>
      </c>
      <c r="C38" s="637"/>
      <c r="D38" s="642">
        <f>+PSSA3_5102!$D$7</f>
        <v>0</v>
      </c>
      <c r="E38" s="643"/>
      <c r="F38" s="644"/>
      <c r="G38" s="288"/>
      <c r="H38" s="281">
        <f>+PSSA3_5102!$F$24</f>
        <v>0</v>
      </c>
      <c r="I38" s="281">
        <f>+PSSA3_5102!$F$33+PSSA3_5102!$F$47</f>
        <v>0</v>
      </c>
      <c r="J38" s="281">
        <f>+PSSA3_5102!$F$62</f>
        <v>0</v>
      </c>
      <c r="K38" s="294">
        <v>0</v>
      </c>
      <c r="L38" s="313">
        <f>+J38*K38</f>
        <v>0</v>
      </c>
      <c r="M38" s="309" t="e">
        <f>IF(K$61&lt;50%,K38,50%/K$61*K38)</f>
        <v>#DIV/0!</v>
      </c>
      <c r="N38" s="281" t="e">
        <f>+M38*J38</f>
        <v>#DIV/0!</v>
      </c>
      <c r="O38" s="281" t="e">
        <f>+J38-N38</f>
        <v>#DIV/0!</v>
      </c>
      <c r="P38" s="514">
        <f>+PSSA3_5102!$H$24</f>
        <v>0</v>
      </c>
      <c r="Q38" s="514">
        <f>+PSSA3_5102!$H$33+PSSA3_5102!$H$47</f>
        <v>0</v>
      </c>
      <c r="R38" s="514">
        <f>+PSSA3_5102!$H$62</f>
        <v>0</v>
      </c>
      <c r="S38" s="281">
        <f t="shared" si="0"/>
        <v>0</v>
      </c>
      <c r="T38" s="573" t="e">
        <f t="shared" si="1"/>
        <v>#DIV/0!</v>
      </c>
    </row>
    <row r="39" spans="2:20">
      <c r="B39" s="334">
        <v>5103</v>
      </c>
      <c r="C39" s="637"/>
      <c r="D39" s="642">
        <f>+PSSA3_5103!$D$7</f>
        <v>0</v>
      </c>
      <c r="E39" s="643"/>
      <c r="F39" s="644"/>
      <c r="G39" s="288"/>
      <c r="H39" s="281">
        <f>+PSSA3_5103!$F$24</f>
        <v>0</v>
      </c>
      <c r="I39" s="281">
        <f>+PSSA3_5103!$F$33+PSSA3_5103!$F$47</f>
        <v>0</v>
      </c>
      <c r="J39" s="281">
        <f>+PSSA3_5103!$F$62</f>
        <v>0</v>
      </c>
      <c r="K39" s="294">
        <v>0</v>
      </c>
      <c r="L39" s="313">
        <f>+J39*K39</f>
        <v>0</v>
      </c>
      <c r="M39" s="309" t="e">
        <f>IF(K$61&lt;50%,K39,50%/K$61*K39)</f>
        <v>#DIV/0!</v>
      </c>
      <c r="N39" s="281" t="e">
        <f>+M39*J39</f>
        <v>#DIV/0!</v>
      </c>
      <c r="O39" s="281" t="e">
        <f>+J39-N39</f>
        <v>#DIV/0!</v>
      </c>
      <c r="P39" s="514">
        <f>+PSSA3_5103!$H$24</f>
        <v>0</v>
      </c>
      <c r="Q39" s="514">
        <f>+PSSA3_5103!$H$33+PSSA3_5103!$H$47</f>
        <v>0</v>
      </c>
      <c r="R39" s="514">
        <f>+PSSA3_5103!$H$62</f>
        <v>0</v>
      </c>
      <c r="S39" s="281">
        <f t="shared" si="0"/>
        <v>0</v>
      </c>
      <c r="T39" s="573" t="e">
        <f t="shared" si="1"/>
        <v>#DIV/0!</v>
      </c>
    </row>
    <row r="40" spans="2:20" ht="15" thickBot="1">
      <c r="B40" s="334">
        <v>5104</v>
      </c>
      <c r="C40" s="638"/>
      <c r="D40" s="648">
        <f>+PSSA3_5104!$D$7</f>
        <v>0</v>
      </c>
      <c r="E40" s="649"/>
      <c r="F40" s="650"/>
      <c r="G40" s="289"/>
      <c r="H40" s="281">
        <f>+PSSA3_5104!$F$24</f>
        <v>0</v>
      </c>
      <c r="I40" s="281">
        <f>+PSSA3_5104!$F$33+PSSA3_5104!$F$47</f>
        <v>0</v>
      </c>
      <c r="J40" s="281">
        <f>+PSSA3_5104!$F$62</f>
        <v>0</v>
      </c>
      <c r="K40" s="294">
        <v>0</v>
      </c>
      <c r="L40" s="313">
        <f>+J40*K40</f>
        <v>0</v>
      </c>
      <c r="M40" s="309" t="e">
        <f>IF(K$61&lt;50%,K40,50%/K$61*K40)</f>
        <v>#DIV/0!</v>
      </c>
      <c r="N40" s="281" t="e">
        <f>+M40*J40</f>
        <v>#DIV/0!</v>
      </c>
      <c r="O40" s="281" t="e">
        <f>+J40-N40</f>
        <v>#DIV/0!</v>
      </c>
      <c r="P40" s="514">
        <f>+PSSA3_5104!$H$24</f>
        <v>0</v>
      </c>
      <c r="Q40" s="514">
        <f>+PSSA3_5104!$H$33+PSSA3_5104!$H$47</f>
        <v>0</v>
      </c>
      <c r="R40" s="514">
        <f>+PSSA3_5104!$H$62</f>
        <v>0</v>
      </c>
      <c r="S40" s="281">
        <f t="shared" si="0"/>
        <v>0</v>
      </c>
      <c r="T40" s="573" t="e">
        <f t="shared" si="1"/>
        <v>#DIV/0!</v>
      </c>
    </row>
    <row r="41" spans="2:20" s="277" customFormat="1" ht="19.95" customHeight="1" thickBot="1">
      <c r="B41" s="337"/>
      <c r="C41" s="566" t="s">
        <v>168</v>
      </c>
      <c r="D41" s="645"/>
      <c r="E41" s="646"/>
      <c r="F41" s="646"/>
      <c r="G41" s="647"/>
      <c r="H41" s="569">
        <f>SUM(H37:H40)</f>
        <v>0</v>
      </c>
      <c r="I41" s="283">
        <f>SUM(I37:I40)</f>
        <v>0</v>
      </c>
      <c r="J41" s="283">
        <f>SUM(J37:J40)</f>
        <v>0</v>
      </c>
      <c r="K41" s="290"/>
      <c r="L41" s="308"/>
      <c r="M41" s="291"/>
      <c r="N41" s="283" t="e">
        <f>SUM(N37:N40)</f>
        <v>#DIV/0!</v>
      </c>
      <c r="O41" s="284" t="e">
        <f>SUM(O37:O40)</f>
        <v>#DIV/0!</v>
      </c>
      <c r="P41" s="515">
        <f>SUM(P37:P40)</f>
        <v>0</v>
      </c>
      <c r="Q41" s="515">
        <f>SUM(Q37:Q40)</f>
        <v>0</v>
      </c>
      <c r="R41" s="515">
        <f>SUM(R37:R40)</f>
        <v>0</v>
      </c>
      <c r="S41" s="283">
        <f t="shared" si="0"/>
        <v>0</v>
      </c>
      <c r="T41" s="570" t="e">
        <f t="shared" si="1"/>
        <v>#DIV/0!</v>
      </c>
    </row>
    <row r="42" spans="2:20" ht="7.95" customHeight="1">
      <c r="B42" s="337"/>
      <c r="C42" s="319"/>
      <c r="D42" s="316"/>
      <c r="E42" s="316"/>
      <c r="F42" s="316"/>
      <c r="G42" s="316"/>
      <c r="H42" s="317"/>
      <c r="I42" s="317"/>
      <c r="J42" s="317"/>
      <c r="K42" s="279"/>
      <c r="L42" s="318"/>
      <c r="M42" s="279"/>
      <c r="N42" s="574"/>
      <c r="O42" s="574"/>
      <c r="P42" s="516"/>
      <c r="Q42" s="516"/>
      <c r="R42" s="516"/>
      <c r="S42" s="317"/>
      <c r="T42" s="575"/>
    </row>
    <row r="43" spans="2:20">
      <c r="B43" s="334">
        <v>6101</v>
      </c>
      <c r="C43" s="636">
        <f>+C37</f>
        <v>0</v>
      </c>
      <c r="D43" s="642">
        <f>+PSSA3_6101!$D$7</f>
        <v>0</v>
      </c>
      <c r="E43" s="643"/>
      <c r="F43" s="644"/>
      <c r="G43" s="288"/>
      <c r="H43" s="281">
        <f>+PSSA3_6101!$F$24</f>
        <v>0</v>
      </c>
      <c r="I43" s="281">
        <f>+PSSA3_6101!$F$33+PSSA3_6101!$F$47</f>
        <v>0</v>
      </c>
      <c r="J43" s="281">
        <f>+PSSA3_6101!$F$62</f>
        <v>0</v>
      </c>
      <c r="K43" s="294">
        <v>0</v>
      </c>
      <c r="L43" s="313">
        <f>+J43*K43</f>
        <v>0</v>
      </c>
      <c r="M43" s="309" t="e">
        <f>IF(K$61&lt;50%,K43,50%/K$61*K43)</f>
        <v>#DIV/0!</v>
      </c>
      <c r="N43" s="281" t="e">
        <f>+M43*J43</f>
        <v>#DIV/0!</v>
      </c>
      <c r="O43" s="281" t="e">
        <f>+J43-N43</f>
        <v>#DIV/0!</v>
      </c>
      <c r="P43" s="514">
        <f>+PSSA3_6101!$H$24</f>
        <v>0</v>
      </c>
      <c r="Q43" s="514">
        <f>+PSSA3_6101!$H$33+PSSA3_6101!$H$47</f>
        <v>0</v>
      </c>
      <c r="R43" s="514">
        <f>+PSSA3_6101!$H$62</f>
        <v>0</v>
      </c>
      <c r="S43" s="281">
        <f t="shared" si="0"/>
        <v>0</v>
      </c>
      <c r="T43" s="573" t="e">
        <f t="shared" si="1"/>
        <v>#DIV/0!</v>
      </c>
    </row>
    <row r="44" spans="2:20">
      <c r="B44" s="334">
        <v>6102</v>
      </c>
      <c r="C44" s="637"/>
      <c r="D44" s="642">
        <f>+PSSA3_6102!$D$7</f>
        <v>0</v>
      </c>
      <c r="E44" s="643"/>
      <c r="F44" s="644"/>
      <c r="G44" s="288"/>
      <c r="H44" s="281">
        <f>+PSSA3_6102!$F$24</f>
        <v>0</v>
      </c>
      <c r="I44" s="281">
        <f>+PSSA3_6102!$F$33+PSSA3_6102!$F$47</f>
        <v>0</v>
      </c>
      <c r="J44" s="281">
        <f>+PSSA3_6102!$F$62</f>
        <v>0</v>
      </c>
      <c r="K44" s="294">
        <v>0</v>
      </c>
      <c r="L44" s="313">
        <f>+J44*K44</f>
        <v>0</v>
      </c>
      <c r="M44" s="309" t="e">
        <f>IF(K$61&lt;50%,K44,50%/K$61*K44)</f>
        <v>#DIV/0!</v>
      </c>
      <c r="N44" s="281" t="e">
        <f>+M44*J44</f>
        <v>#DIV/0!</v>
      </c>
      <c r="O44" s="281" t="e">
        <f>+J44-N44</f>
        <v>#DIV/0!</v>
      </c>
      <c r="P44" s="514">
        <f>+PSSA3_6102!$H$24</f>
        <v>0</v>
      </c>
      <c r="Q44" s="514">
        <f>+PSSA3_6102!$H$33+PSSA3_6102!$H$47</f>
        <v>0</v>
      </c>
      <c r="R44" s="514">
        <f>+PSSA3_6102!$H$62</f>
        <v>0</v>
      </c>
      <c r="S44" s="281">
        <f t="shared" si="0"/>
        <v>0</v>
      </c>
      <c r="T44" s="573" t="e">
        <f t="shared" si="1"/>
        <v>#DIV/0!</v>
      </c>
    </row>
    <row r="45" spans="2:20">
      <c r="B45" s="334">
        <v>6103</v>
      </c>
      <c r="C45" s="637"/>
      <c r="D45" s="642">
        <f>+PSSA3_6103!$D$7</f>
        <v>0</v>
      </c>
      <c r="E45" s="643"/>
      <c r="F45" s="644"/>
      <c r="G45" s="288"/>
      <c r="H45" s="281">
        <f>+PSSA3_6103!$F$24</f>
        <v>0</v>
      </c>
      <c r="I45" s="281">
        <f>+PSSA3_6103!$F$33+PSSA3_6103!$F$47</f>
        <v>0</v>
      </c>
      <c r="J45" s="281">
        <f>+PSSA3_6103!$F$62</f>
        <v>0</v>
      </c>
      <c r="K45" s="294">
        <v>0</v>
      </c>
      <c r="L45" s="313">
        <f>+J45*K45</f>
        <v>0</v>
      </c>
      <c r="M45" s="309" t="e">
        <f>IF(K$61&lt;50%,K45,50%/K$61*K45)</f>
        <v>#DIV/0!</v>
      </c>
      <c r="N45" s="281" t="e">
        <f>+M45*J45</f>
        <v>#DIV/0!</v>
      </c>
      <c r="O45" s="281" t="e">
        <f>+J45-N45</f>
        <v>#DIV/0!</v>
      </c>
      <c r="P45" s="514">
        <f>+PSSA3_6103!$H$24</f>
        <v>0</v>
      </c>
      <c r="Q45" s="514">
        <f>+PSSA3_6103!$H$33+PSSA3_6103!$H$47</f>
        <v>0</v>
      </c>
      <c r="R45" s="514">
        <f>+PSSA3_6103!$H$62</f>
        <v>0</v>
      </c>
      <c r="S45" s="281">
        <f t="shared" si="0"/>
        <v>0</v>
      </c>
      <c r="T45" s="573" t="e">
        <f t="shared" si="1"/>
        <v>#DIV/0!</v>
      </c>
    </row>
    <row r="46" spans="2:20" ht="15" thickBot="1">
      <c r="B46" s="334">
        <v>6104</v>
      </c>
      <c r="C46" s="638"/>
      <c r="D46" s="648">
        <f>+PSSA3_6104!$D$7</f>
        <v>0</v>
      </c>
      <c r="E46" s="649"/>
      <c r="F46" s="650"/>
      <c r="G46" s="289"/>
      <c r="H46" s="281">
        <f>+PSSA3_6104!$F$24</f>
        <v>0</v>
      </c>
      <c r="I46" s="281">
        <f>+PSSA3_6104!$F$33+PSSA3_6104!$F$47</f>
        <v>0</v>
      </c>
      <c r="J46" s="281">
        <f>+PSSA3_6104!$F$62</f>
        <v>0</v>
      </c>
      <c r="K46" s="294">
        <v>0</v>
      </c>
      <c r="L46" s="313">
        <f>+J46*K46</f>
        <v>0</v>
      </c>
      <c r="M46" s="309" t="e">
        <f>IF(K$61&lt;50%,K46,50%/K$61*K46)</f>
        <v>#DIV/0!</v>
      </c>
      <c r="N46" s="281" t="e">
        <f>+M46*J46</f>
        <v>#DIV/0!</v>
      </c>
      <c r="O46" s="281" t="e">
        <f>+J46-N46</f>
        <v>#DIV/0!</v>
      </c>
      <c r="P46" s="514">
        <f>+PSSA3_6104!$H$24</f>
        <v>0</v>
      </c>
      <c r="Q46" s="514">
        <f>+PSSA3_6104!$H$33+PSSA3_6104!$H$47</f>
        <v>0</v>
      </c>
      <c r="R46" s="514">
        <f>+PSSA3_6104!$H$62</f>
        <v>0</v>
      </c>
      <c r="S46" s="281">
        <f t="shared" si="0"/>
        <v>0</v>
      </c>
      <c r="T46" s="573" t="e">
        <f t="shared" si="1"/>
        <v>#DIV/0!</v>
      </c>
    </row>
    <row r="47" spans="2:20" s="277" customFormat="1" ht="19.95" customHeight="1" thickBot="1">
      <c r="B47" s="337"/>
      <c r="C47" s="566" t="s">
        <v>169</v>
      </c>
      <c r="D47" s="645"/>
      <c r="E47" s="646"/>
      <c r="F47" s="646"/>
      <c r="G47" s="647"/>
      <c r="H47" s="569">
        <f>SUM(H43:H46)</f>
        <v>0</v>
      </c>
      <c r="I47" s="283">
        <f>SUM(I43:I46)</f>
        <v>0</v>
      </c>
      <c r="J47" s="283">
        <f>SUM(J43:J46)</f>
        <v>0</v>
      </c>
      <c r="K47" s="290"/>
      <c r="L47" s="308"/>
      <c r="M47" s="291"/>
      <c r="N47" s="283" t="e">
        <f>SUM(N43:N46)</f>
        <v>#DIV/0!</v>
      </c>
      <c r="O47" s="284" t="e">
        <f>SUM(O43:O46)</f>
        <v>#DIV/0!</v>
      </c>
      <c r="P47" s="515">
        <f>SUM(P43:P46)</f>
        <v>0</v>
      </c>
      <c r="Q47" s="515">
        <f>SUM(Q43:Q46)</f>
        <v>0</v>
      </c>
      <c r="R47" s="515">
        <f>SUM(R43:R46)</f>
        <v>0</v>
      </c>
      <c r="S47" s="283">
        <f t="shared" si="0"/>
        <v>0</v>
      </c>
      <c r="T47" s="570" t="e">
        <f t="shared" si="1"/>
        <v>#DIV/0!</v>
      </c>
    </row>
    <row r="48" spans="2:20" ht="7.95" customHeight="1">
      <c r="B48" s="337"/>
      <c r="C48" s="319"/>
      <c r="D48" s="316"/>
      <c r="E48" s="316"/>
      <c r="F48" s="316"/>
      <c r="G48" s="320"/>
      <c r="H48" s="279"/>
      <c r="I48" s="279"/>
      <c r="J48" s="279"/>
      <c r="K48" s="279"/>
      <c r="L48" s="321"/>
      <c r="M48" s="279"/>
      <c r="N48" s="576"/>
      <c r="O48" s="576"/>
      <c r="P48" s="513"/>
      <c r="Q48" s="513"/>
      <c r="R48" s="513"/>
      <c r="S48" s="279"/>
      <c r="T48" s="577"/>
    </row>
    <row r="49" spans="2:20">
      <c r="B49" s="334">
        <v>7101</v>
      </c>
      <c r="C49" s="636">
        <f>+PSSA3_7101!$F$3</f>
        <v>0</v>
      </c>
      <c r="D49" s="642">
        <f>+PSSA3_7101!$D$7</f>
        <v>0</v>
      </c>
      <c r="E49" s="643"/>
      <c r="F49" s="644"/>
      <c r="G49" s="288"/>
      <c r="H49" s="281">
        <f>+PSSA3_7101!$F$24</f>
        <v>0</v>
      </c>
      <c r="I49" s="281">
        <f>+PSSA3_7101!$F$33+PSSA3_7101!$F$47</f>
        <v>0</v>
      </c>
      <c r="J49" s="281">
        <f>+PSSA3_7101!$F$62</f>
        <v>0</v>
      </c>
      <c r="K49" s="294">
        <v>0</v>
      </c>
      <c r="L49" s="313">
        <f>+J49*K49</f>
        <v>0</v>
      </c>
      <c r="M49" s="309" t="e">
        <f>IF(K$61&lt;50%,K49,50%/K$61*K49)</f>
        <v>#DIV/0!</v>
      </c>
      <c r="N49" s="281" t="e">
        <f>+M49*J49</f>
        <v>#DIV/0!</v>
      </c>
      <c r="O49" s="281" t="e">
        <f>+J49-N49</f>
        <v>#DIV/0!</v>
      </c>
      <c r="P49" s="514">
        <f>+PSSA3_7101!$H$24</f>
        <v>0</v>
      </c>
      <c r="Q49" s="514">
        <f>+PSSA3_7101!$H$33+PSSA3_7101!$H$47</f>
        <v>0</v>
      </c>
      <c r="R49" s="514">
        <f>+PSSA3_7101!$H$62</f>
        <v>0</v>
      </c>
      <c r="S49" s="281">
        <f t="shared" si="0"/>
        <v>0</v>
      </c>
      <c r="T49" s="573" t="e">
        <f t="shared" si="1"/>
        <v>#DIV/0!</v>
      </c>
    </row>
    <row r="50" spans="2:20">
      <c r="B50" s="334">
        <v>7102</v>
      </c>
      <c r="C50" s="637"/>
      <c r="D50" s="642">
        <f>+PSSA3_7102!$D$7</f>
        <v>0</v>
      </c>
      <c r="E50" s="643"/>
      <c r="F50" s="644"/>
      <c r="G50" s="288"/>
      <c r="H50" s="281">
        <f>+PSSA3_7102!$F$24</f>
        <v>0</v>
      </c>
      <c r="I50" s="281">
        <f>+PSSA3_7102!$F$33+PSSA3_7102!$F$47</f>
        <v>0</v>
      </c>
      <c r="J50" s="281">
        <f>+PSSA3_7102!$F$62</f>
        <v>0</v>
      </c>
      <c r="K50" s="294">
        <v>0</v>
      </c>
      <c r="L50" s="313">
        <f>+J50*K50</f>
        <v>0</v>
      </c>
      <c r="M50" s="309" t="e">
        <f>IF(K$61&lt;50%,K50,50%/K$61*K50)</f>
        <v>#DIV/0!</v>
      </c>
      <c r="N50" s="281" t="e">
        <f>+M50*J50</f>
        <v>#DIV/0!</v>
      </c>
      <c r="O50" s="281" t="e">
        <f>+J50-N50</f>
        <v>#DIV/0!</v>
      </c>
      <c r="P50" s="514">
        <f>+PSSA3_7102!$H$24</f>
        <v>0</v>
      </c>
      <c r="Q50" s="514">
        <f>+PSSA3_7102!$H$33+PSSA3_7102!$H$47</f>
        <v>0</v>
      </c>
      <c r="R50" s="514">
        <f>+PSSA3_7102!$H$62</f>
        <v>0</v>
      </c>
      <c r="S50" s="281">
        <f t="shared" si="0"/>
        <v>0</v>
      </c>
      <c r="T50" s="573" t="e">
        <f t="shared" si="1"/>
        <v>#DIV/0!</v>
      </c>
    </row>
    <row r="51" spans="2:20">
      <c r="B51" s="334">
        <v>7103</v>
      </c>
      <c r="C51" s="637"/>
      <c r="D51" s="642">
        <f>+PSSA3_7103!$D$7</f>
        <v>0</v>
      </c>
      <c r="E51" s="643"/>
      <c r="F51" s="644"/>
      <c r="G51" s="288"/>
      <c r="H51" s="281">
        <f>+PSSA3_7103!$F$24</f>
        <v>0</v>
      </c>
      <c r="I51" s="281">
        <f>+PSSA3_7103!$F$33+PSSA3_7103!$F$47</f>
        <v>0</v>
      </c>
      <c r="J51" s="281">
        <f>+PSSA3_7103!$F$62</f>
        <v>0</v>
      </c>
      <c r="K51" s="294">
        <v>0</v>
      </c>
      <c r="L51" s="313">
        <f>+J51*K51</f>
        <v>0</v>
      </c>
      <c r="M51" s="309" t="e">
        <f>IF(K$61&lt;50%,K51,50%/K$61*K51)</f>
        <v>#DIV/0!</v>
      </c>
      <c r="N51" s="281" t="e">
        <f>+M51*J51</f>
        <v>#DIV/0!</v>
      </c>
      <c r="O51" s="281" t="e">
        <f>+J51-N51</f>
        <v>#DIV/0!</v>
      </c>
      <c r="P51" s="514">
        <f>+PSSA3_7103!$H$24</f>
        <v>0</v>
      </c>
      <c r="Q51" s="514">
        <f>+PSSA3_7103!$H$33+PSSA3_7103!$H$47</f>
        <v>0</v>
      </c>
      <c r="R51" s="514">
        <f>+PSSA3_7103!$H$62</f>
        <v>0</v>
      </c>
      <c r="S51" s="281">
        <f t="shared" si="0"/>
        <v>0</v>
      </c>
      <c r="T51" s="573" t="e">
        <f t="shared" si="1"/>
        <v>#DIV/0!</v>
      </c>
    </row>
    <row r="52" spans="2:20" ht="15" thickBot="1">
      <c r="B52" s="334">
        <v>7104</v>
      </c>
      <c r="C52" s="638"/>
      <c r="D52" s="648">
        <f>+PSSA3_7104!$D$7</f>
        <v>0</v>
      </c>
      <c r="E52" s="649"/>
      <c r="F52" s="650"/>
      <c r="G52" s="289"/>
      <c r="H52" s="281">
        <f>+PSSA3_7104!$F$24</f>
        <v>0</v>
      </c>
      <c r="I52" s="281">
        <f>+PSSA3_7104!$F$33+PSSA3_7104!$F$47</f>
        <v>0</v>
      </c>
      <c r="J52" s="281">
        <f>+PSSA3_7104!$F$62</f>
        <v>0</v>
      </c>
      <c r="K52" s="294">
        <v>0</v>
      </c>
      <c r="L52" s="313">
        <f>+J52*K52</f>
        <v>0</v>
      </c>
      <c r="M52" s="309" t="e">
        <f>IF(K$61&lt;50%,K52,50%/K$61*K52)</f>
        <v>#DIV/0!</v>
      </c>
      <c r="N52" s="281" t="e">
        <f>+M52*J52</f>
        <v>#DIV/0!</v>
      </c>
      <c r="O52" s="281" t="e">
        <f>+J52-N52</f>
        <v>#DIV/0!</v>
      </c>
      <c r="P52" s="514">
        <f>+PSSA3_7104!$H$24</f>
        <v>0</v>
      </c>
      <c r="Q52" s="514">
        <f>+PSSA3_7104!$H$33+PSSA3_7104!$H$47</f>
        <v>0</v>
      </c>
      <c r="R52" s="514">
        <f>+PSSA3_7104!$H$62</f>
        <v>0</v>
      </c>
      <c r="S52" s="281">
        <f t="shared" si="0"/>
        <v>0</v>
      </c>
      <c r="T52" s="573" t="e">
        <f t="shared" si="1"/>
        <v>#DIV/0!</v>
      </c>
    </row>
    <row r="53" spans="2:20" s="277" customFormat="1" ht="19.95" customHeight="1" thickBot="1">
      <c r="B53" s="337"/>
      <c r="C53" s="566" t="s">
        <v>170</v>
      </c>
      <c r="D53" s="645"/>
      <c r="E53" s="646"/>
      <c r="F53" s="646"/>
      <c r="G53" s="647"/>
      <c r="H53" s="569">
        <f>SUM(H49:H52)</f>
        <v>0</v>
      </c>
      <c r="I53" s="283">
        <f>SUM(I49:I52)</f>
        <v>0</v>
      </c>
      <c r="J53" s="283">
        <f>SUM(J49:J52)</f>
        <v>0</v>
      </c>
      <c r="K53" s="290"/>
      <c r="L53" s="308"/>
      <c r="M53" s="291"/>
      <c r="N53" s="283" t="e">
        <f>SUM(N49:N52)</f>
        <v>#DIV/0!</v>
      </c>
      <c r="O53" s="284" t="e">
        <f>SUM(O49:O52)</f>
        <v>#DIV/0!</v>
      </c>
      <c r="P53" s="515">
        <f>SUM(P49:P52)</f>
        <v>0</v>
      </c>
      <c r="Q53" s="515">
        <f>SUM(Q49:Q52)</f>
        <v>0</v>
      </c>
      <c r="R53" s="515">
        <f>SUM(R49:R52)</f>
        <v>0</v>
      </c>
      <c r="S53" s="283">
        <f t="shared" si="0"/>
        <v>0</v>
      </c>
      <c r="T53" s="570" t="e">
        <f t="shared" si="1"/>
        <v>#DIV/0!</v>
      </c>
    </row>
    <row r="54" spans="2:20" ht="7.95" customHeight="1">
      <c r="B54" s="337"/>
      <c r="C54" s="319"/>
      <c r="D54" s="316"/>
      <c r="E54" s="316"/>
      <c r="F54" s="316"/>
      <c r="G54" s="316"/>
      <c r="H54" s="317"/>
      <c r="I54" s="317"/>
      <c r="J54" s="317"/>
      <c r="K54" s="279"/>
      <c r="L54" s="318"/>
      <c r="M54" s="279"/>
      <c r="N54" s="574"/>
      <c r="O54" s="574"/>
      <c r="P54" s="516"/>
      <c r="Q54" s="516"/>
      <c r="R54" s="516"/>
      <c r="S54" s="317"/>
      <c r="T54" s="575"/>
    </row>
    <row r="55" spans="2:20">
      <c r="B55" s="334">
        <v>8101</v>
      </c>
      <c r="C55" s="636">
        <f>+C49</f>
        <v>0</v>
      </c>
      <c r="D55" s="642">
        <f>+PSSA3_8101!$D$7</f>
        <v>0</v>
      </c>
      <c r="E55" s="643"/>
      <c r="F55" s="644"/>
      <c r="G55" s="288"/>
      <c r="H55" s="281">
        <f>+PSSA3_8101!$F$24</f>
        <v>0</v>
      </c>
      <c r="I55" s="281">
        <f>+PSSA3_8101!$F$33+PSSA3_8101!$F$47</f>
        <v>0</v>
      </c>
      <c r="J55" s="281">
        <f>+PSSA3_8101!$F$62</f>
        <v>0</v>
      </c>
      <c r="K55" s="294">
        <v>0</v>
      </c>
      <c r="L55" s="313">
        <f>+J55*K55</f>
        <v>0</v>
      </c>
      <c r="M55" s="309" t="e">
        <f>IF(K$61&lt;50%,K55,50%/K$61*K55)</f>
        <v>#DIV/0!</v>
      </c>
      <c r="N55" s="281" t="e">
        <f>+M55*J55</f>
        <v>#DIV/0!</v>
      </c>
      <c r="O55" s="281" t="e">
        <f>+J55-N55</f>
        <v>#DIV/0!</v>
      </c>
      <c r="P55" s="514">
        <f>+PSSA3_8101!$H$24</f>
        <v>0</v>
      </c>
      <c r="Q55" s="514">
        <f>+PSSA3_8101!$H$33+PSSA3_8101!$H$47</f>
        <v>0</v>
      </c>
      <c r="R55" s="514">
        <f>+PSSA3_8101!$H$62</f>
        <v>0</v>
      </c>
      <c r="S55" s="281">
        <f t="shared" si="0"/>
        <v>0</v>
      </c>
      <c r="T55" s="573" t="e">
        <f t="shared" si="1"/>
        <v>#DIV/0!</v>
      </c>
    </row>
    <row r="56" spans="2:20">
      <c r="B56" s="334">
        <v>8102</v>
      </c>
      <c r="C56" s="637"/>
      <c r="D56" s="642">
        <f>+PSSA3_8102!$D$7</f>
        <v>0</v>
      </c>
      <c r="E56" s="643"/>
      <c r="F56" s="644"/>
      <c r="G56" s="288"/>
      <c r="H56" s="281">
        <f>+PSSA3_8102!$F$24</f>
        <v>0</v>
      </c>
      <c r="I56" s="281">
        <f>+PSSA3_8102!$F$33+PSSA3_8102!$F$47</f>
        <v>0</v>
      </c>
      <c r="J56" s="281">
        <f>+PSSA3_8102!$F$62</f>
        <v>0</v>
      </c>
      <c r="K56" s="294">
        <v>0</v>
      </c>
      <c r="L56" s="313">
        <f>+J56*K56</f>
        <v>0</v>
      </c>
      <c r="M56" s="309" t="e">
        <f>IF(K$61&lt;50%,K56,50%/K$61*K56)</f>
        <v>#DIV/0!</v>
      </c>
      <c r="N56" s="281" t="e">
        <f>+M56*J56</f>
        <v>#DIV/0!</v>
      </c>
      <c r="O56" s="281" t="e">
        <f>+J56-N56</f>
        <v>#DIV/0!</v>
      </c>
      <c r="P56" s="514">
        <f>+PSSA3_8102!$H$24</f>
        <v>0</v>
      </c>
      <c r="Q56" s="514">
        <f>+PSSA3_8102!$H$33+PSSA3_8102!$H$47</f>
        <v>0</v>
      </c>
      <c r="R56" s="514">
        <f>+PSSA3_8102!$H$62</f>
        <v>0</v>
      </c>
      <c r="S56" s="281">
        <f t="shared" si="0"/>
        <v>0</v>
      </c>
      <c r="T56" s="573" t="e">
        <f t="shared" si="1"/>
        <v>#DIV/0!</v>
      </c>
    </row>
    <row r="57" spans="2:20">
      <c r="B57" s="334">
        <v>8103</v>
      </c>
      <c r="C57" s="637"/>
      <c r="D57" s="642">
        <f>+PSSA3_8103!$D$7</f>
        <v>0</v>
      </c>
      <c r="E57" s="643"/>
      <c r="F57" s="644"/>
      <c r="G57" s="288"/>
      <c r="H57" s="281">
        <f>+PSSA3_8103!$F$24</f>
        <v>0</v>
      </c>
      <c r="I57" s="281">
        <f>+PSSA3_8103!$F$33+PSSA3_8103!$F$47</f>
        <v>0</v>
      </c>
      <c r="J57" s="281">
        <f>+PSSA3_8103!$F$62</f>
        <v>0</v>
      </c>
      <c r="K57" s="294">
        <v>0</v>
      </c>
      <c r="L57" s="313">
        <f>+J57*K57</f>
        <v>0</v>
      </c>
      <c r="M57" s="309" t="e">
        <f>IF(K$61&lt;50%,K57,50%/K$61*K57)</f>
        <v>#DIV/0!</v>
      </c>
      <c r="N57" s="281" t="e">
        <f>+M57*J57</f>
        <v>#DIV/0!</v>
      </c>
      <c r="O57" s="281" t="e">
        <f>+J57-N57</f>
        <v>#DIV/0!</v>
      </c>
      <c r="P57" s="514">
        <f>+PSSA3_8103!$H$24</f>
        <v>0</v>
      </c>
      <c r="Q57" s="514">
        <f>+PSSA3_8103!$H$33+PSSA3_8103!$H$47</f>
        <v>0</v>
      </c>
      <c r="R57" s="514">
        <f>+PSSA3_8103!$H$62</f>
        <v>0</v>
      </c>
      <c r="S57" s="281">
        <f t="shared" si="0"/>
        <v>0</v>
      </c>
      <c r="T57" s="573" t="e">
        <f t="shared" si="1"/>
        <v>#DIV/0!</v>
      </c>
    </row>
    <row r="58" spans="2:20" ht="15" thickBot="1">
      <c r="B58" s="338">
        <v>8104</v>
      </c>
      <c r="C58" s="638"/>
      <c r="D58" s="653">
        <f>+PSSA3_8104!$D$7</f>
        <v>0</v>
      </c>
      <c r="E58" s="654"/>
      <c r="F58" s="655"/>
      <c r="G58" s="331"/>
      <c r="H58" s="332">
        <f>+PSSA3_8104!$F$24</f>
        <v>0</v>
      </c>
      <c r="I58" s="332">
        <f>+PSSA3_8104!$F$33+PSSA3_8104!$F$47</f>
        <v>0</v>
      </c>
      <c r="J58" s="332">
        <f>+PSSA3_8104!$F$62</f>
        <v>0</v>
      </c>
      <c r="K58" s="294">
        <v>0</v>
      </c>
      <c r="L58" s="333">
        <f>+J58*K58</f>
        <v>0</v>
      </c>
      <c r="M58" s="309" t="e">
        <f>IF(K$61&lt;50%,K58,50%/K$61*K58)</f>
        <v>#DIV/0!</v>
      </c>
      <c r="N58" s="281" t="e">
        <f>+M58*J58</f>
        <v>#DIV/0!</v>
      </c>
      <c r="O58" s="281" t="e">
        <f>+J58-N58</f>
        <v>#DIV/0!</v>
      </c>
      <c r="P58" s="514">
        <f>+PSSA3_8104!$H$24</f>
        <v>0</v>
      </c>
      <c r="Q58" s="514">
        <f>+PSSA3_8104!$H$33+PSSA3_8104!$H$47</f>
        <v>0</v>
      </c>
      <c r="R58" s="514">
        <f>+PSSA3_8104!$H$62</f>
        <v>0</v>
      </c>
      <c r="S58" s="332">
        <f t="shared" si="0"/>
        <v>0</v>
      </c>
      <c r="T58" s="578" t="e">
        <f t="shared" si="1"/>
        <v>#DIV/0!</v>
      </c>
    </row>
    <row r="59" spans="2:20" s="277" customFormat="1" ht="19.95" customHeight="1" thickBot="1">
      <c r="B59" s="337"/>
      <c r="C59" s="566" t="s">
        <v>171</v>
      </c>
      <c r="D59" s="645"/>
      <c r="E59" s="646"/>
      <c r="F59" s="646"/>
      <c r="G59" s="647"/>
      <c r="H59" s="569">
        <f>SUM(H55:H58)</f>
        <v>0</v>
      </c>
      <c r="I59" s="283">
        <f>SUM(I55:I58)</f>
        <v>0</v>
      </c>
      <c r="J59" s="283">
        <f>SUM(J55:J58)</f>
        <v>0</v>
      </c>
      <c r="K59" s="290"/>
      <c r="L59" s="308"/>
      <c r="M59" s="291"/>
      <c r="N59" s="283" t="e">
        <f>SUM(N55:N58)</f>
        <v>#DIV/0!</v>
      </c>
      <c r="O59" s="284" t="e">
        <f>SUM(O55:O58)</f>
        <v>#DIV/0!</v>
      </c>
      <c r="P59" s="515">
        <f>SUM(P55:P58)</f>
        <v>0</v>
      </c>
      <c r="Q59" s="515">
        <f>SUM(Q55:Q58)</f>
        <v>0</v>
      </c>
      <c r="R59" s="515">
        <f>SUM(R55:R58)</f>
        <v>0</v>
      </c>
      <c r="S59" s="283">
        <f t="shared" si="0"/>
        <v>0</v>
      </c>
      <c r="T59" s="570" t="e">
        <f t="shared" si="1"/>
        <v>#DIV/0!</v>
      </c>
    </row>
    <row r="60" spans="2:20" ht="7.95" customHeight="1" thickBot="1">
      <c r="C60" s="287"/>
      <c r="D60" s="285"/>
      <c r="E60" s="285"/>
      <c r="F60" s="285"/>
      <c r="L60" s="286"/>
      <c r="N60" s="286"/>
      <c r="O60" s="286"/>
      <c r="P60" s="517"/>
      <c r="Q60" s="517"/>
      <c r="R60" s="517"/>
      <c r="T60" s="549"/>
    </row>
    <row r="61" spans="2:20" s="345" customFormat="1" ht="23.4" customHeight="1" thickBot="1">
      <c r="C61" s="346"/>
      <c r="D61" s="651" t="s">
        <v>132</v>
      </c>
      <c r="E61" s="652"/>
      <c r="F61" s="347"/>
      <c r="G61" s="348"/>
      <c r="H61" s="349">
        <f>+H17+H23+H29+H35+H41+H47+H53+H59</f>
        <v>0</v>
      </c>
      <c r="I61" s="349">
        <f>+I17+I23+I29+I35+I41+I47+I53+I59</f>
        <v>0</v>
      </c>
      <c r="J61" s="350">
        <f>+J17+J23+J29+J35+J41+J47+J53+J59</f>
        <v>0</v>
      </c>
      <c r="K61" s="351" t="e">
        <f>+L61/J61</f>
        <v>#DIV/0!</v>
      </c>
      <c r="L61" s="349">
        <f>SUM(L13:L60)</f>
        <v>0</v>
      </c>
      <c r="M61" s="351" t="e">
        <f>+N61/J61</f>
        <v>#DIV/0!</v>
      </c>
      <c r="N61" s="349" t="e">
        <f>+N17+N23+N29+N35+N41+N47+N53+N59</f>
        <v>#DIV/0!</v>
      </c>
      <c r="O61" s="352" t="e">
        <f>+O17+O23+O29+O35+O41+O47+O53+O59</f>
        <v>#DIV/0!</v>
      </c>
      <c r="P61" s="518">
        <f>+P17+P23+P29+P35+P41+P47+P53+P59</f>
        <v>0</v>
      </c>
      <c r="Q61" s="518">
        <f>+Q17+Q23+Q29+Q35+Q41+Q47+Q53+Q59</f>
        <v>0</v>
      </c>
      <c r="R61" s="519">
        <f>+R17+R23+R29+R35+R41+R47+R53+R59</f>
        <v>0</v>
      </c>
      <c r="S61" s="349">
        <f t="shared" si="0"/>
        <v>0</v>
      </c>
      <c r="T61" s="568" t="e">
        <f t="shared" si="1"/>
        <v>#DIV/0!</v>
      </c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335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</row>
    <row r="74" spans="3:15">
      <c r="C74" s="287"/>
      <c r="D74" s="285"/>
      <c r="E74" s="285"/>
      <c r="F74" s="285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</sheetData>
  <sheetProtection password="DDCB" sheet="1" objects="1" scenarios="1"/>
  <mergeCells count="57">
    <mergeCell ref="C55:C58"/>
    <mergeCell ref="C25:C28"/>
    <mergeCell ref="C31:C34"/>
    <mergeCell ref="C37:C40"/>
    <mergeCell ref="C43:C46"/>
    <mergeCell ref="C49:C52"/>
    <mergeCell ref="D27:F27"/>
    <mergeCell ref="D31:F31"/>
    <mergeCell ref="D61:E61"/>
    <mergeCell ref="D53:G53"/>
    <mergeCell ref="D55:F55"/>
    <mergeCell ref="D56:F56"/>
    <mergeCell ref="D57:F57"/>
    <mergeCell ref="D58:F58"/>
    <mergeCell ref="D59:G59"/>
    <mergeCell ref="D33:F33"/>
    <mergeCell ref="D39:F39"/>
    <mergeCell ref="D40:F40"/>
    <mergeCell ref="D41:G41"/>
    <mergeCell ref="D43:F43"/>
    <mergeCell ref="D44:F44"/>
    <mergeCell ref="D45:F45"/>
    <mergeCell ref="D28:F28"/>
    <mergeCell ref="D29:G29"/>
    <mergeCell ref="D52:F52"/>
    <mergeCell ref="D34:F34"/>
    <mergeCell ref="D35:G35"/>
    <mergeCell ref="D37:F37"/>
    <mergeCell ref="D38:F38"/>
    <mergeCell ref="D32:F32"/>
    <mergeCell ref="D46:F46"/>
    <mergeCell ref="D47:G47"/>
    <mergeCell ref="D49:F49"/>
    <mergeCell ref="D50:F50"/>
    <mergeCell ref="D51:F51"/>
    <mergeCell ref="D23:G23"/>
    <mergeCell ref="D25:F25"/>
    <mergeCell ref="D26:F26"/>
    <mergeCell ref="D13:F13"/>
    <mergeCell ref="D15:F15"/>
    <mergeCell ref="D16:F16"/>
    <mergeCell ref="D17:G17"/>
    <mergeCell ref="D19:F19"/>
    <mergeCell ref="D20:F20"/>
    <mergeCell ref="D22:F22"/>
    <mergeCell ref="H2:P2"/>
    <mergeCell ref="C13:C16"/>
    <mergeCell ref="C19:C22"/>
    <mergeCell ref="B2:C2"/>
    <mergeCell ref="B5:C8"/>
    <mergeCell ref="D5:F8"/>
    <mergeCell ref="D11:F11"/>
    <mergeCell ref="D14:F14"/>
    <mergeCell ref="D21:F21"/>
    <mergeCell ref="I5:P5"/>
    <mergeCell ref="I4:P4"/>
    <mergeCell ref="H3:H4"/>
  </mergeCells>
  <phoneticPr fontId="61" type="noConversion"/>
  <conditionalFormatting sqref="K61 M61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9:F52 D19:F22 D13:F16 D25:F28 D31:F34 D37:F40 D43:F46 D55:F58"/>
    <dataValidation allowBlank="1" showInputMessage="1" showErrorMessage="1" prompt="Descrizione Nodo" sqref="D17 D23 D53 D29 D35 D41 D47 D59"/>
    <dataValidation allowBlank="1" showInputMessage="1" showErrorMessage="1" prompt="Titolo progetto" sqref="D5:D7"/>
  </dataValidations>
  <hyperlinks>
    <hyperlink ref="B13" location="PSSA3_1101!Area_stampa" display="PSSA3_1101!Area_stampa"/>
    <hyperlink ref="B14" location="PSSA3_1102!Area_stampa" display="PSSA3_1102!Area_stampa"/>
    <hyperlink ref="B15" location="PSSA3_1103!Area_stampa" display="PSSA3_1103!Area_stampa"/>
    <hyperlink ref="B16" location="PSSA3_1104!Area_stampa" display="PSSA3_1104!Area_stampa"/>
    <hyperlink ref="B19" location="PSSA3_2101!Area_stampa" display="PSSA3_2101!Area_stampa"/>
    <hyperlink ref="B20" location="PSSA3_2101!Area_stampa" display="PSSA3_2101!Area_stampa"/>
    <hyperlink ref="B21" location="PSSA3_2103!Area_stampa" display="PSSA3_2103!Area_stampa"/>
    <hyperlink ref="B22" location="PSSA3_2104!Area_stampa" display="PSSA3_2104!Area_stampa"/>
    <hyperlink ref="B25" location="PSSA3_3101!Area_stampa" display="PSSA3_3101!Area_stampa"/>
    <hyperlink ref="B26" location="PSSA3_3102!Area_stampa" display="PSSA3_3102!Area_stampa"/>
    <hyperlink ref="B27" location="PSSA3_3103!Area_stampa" display="PSSA3_3103!Area_stampa"/>
    <hyperlink ref="B28" location="PSSA3_3104!Area_stampa" display="PSSA3_3104!Area_stampa"/>
    <hyperlink ref="B31" location="PSSA3_4101!Area_stampa" display="PSSA3_4101!Area_stampa"/>
    <hyperlink ref="B32" location="PSSA3_4102!Area_stampa" display="PSSA3_4102!Area_stampa"/>
    <hyperlink ref="B33" location="PSSA3_4103!Area_stampa" display="PSSA3_4103!Area_stampa"/>
    <hyperlink ref="B34" location="PSSA3_4104!Area_stampa" display="PSSA3_4104!Area_stampa"/>
    <hyperlink ref="B37" location="PSSA3_5101!Area_stampa" display="PSSA3_5101!Area_stampa"/>
    <hyperlink ref="B38" location="PSSA3_5102!Area_stampa" display="PSSA3_5102!Area_stampa"/>
    <hyperlink ref="B39" location="PSSA3_5103!Area_stampa" display="PSSA3_5103!Area_stampa"/>
    <hyperlink ref="B40" location="PSSA3_5104!Area_stampa" display="PSSA3_5104!Area_stampa"/>
    <hyperlink ref="B43" location="PSSA3_6101!Area_stampa" display="PSSA3_6101!Area_stampa"/>
    <hyperlink ref="B44" location="PSSA3_6102!Area_stampa" display="PSSA3_6102!Area_stampa"/>
    <hyperlink ref="B45" location="PSSA3_6103!Area_stampa" display="PSSA3_6103!Area_stampa"/>
    <hyperlink ref="B46" location="PSSA3_6104!Area_stampa" display="PSSA3_6104!Area_stampa"/>
    <hyperlink ref="B49" location="PSSA3_7101!Area_stampa" display="PSSA3_7101!Area_stampa"/>
    <hyperlink ref="B50" location="PSSA3_7102!Area_stampa" display="PSSA3_7102!Area_stampa"/>
    <hyperlink ref="B51" location="PSSA3_7103!Area_stampa" display="PSSA3_7103!Area_stampa"/>
    <hyperlink ref="B52" location="PSSA3_7104!Area_stampa" display="PSSA3_7104!Area_stampa"/>
    <hyperlink ref="B55" location="PSSA3_8101!Area_stampa" display="PSSA3_8101!Area_stampa"/>
    <hyperlink ref="B56" location="PSSA3_8102!Area_stampa" display="PSSA3_8102!Area_stampa"/>
    <hyperlink ref="B57" location="PSSA3_8103!Area_stampa" display="PSSA3_8103!Area_stampa"/>
    <hyperlink ref="B58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14" ht="13.8">
      <c r="A2" s="579" t="s">
        <v>0</v>
      </c>
      <c r="B2" s="580"/>
      <c r="C2" s="57" t="s">
        <v>1</v>
      </c>
      <c r="D2" s="581" t="s">
        <v>46</v>
      </c>
      <c r="E2" s="582" t="s">
        <v>2</v>
      </c>
      <c r="F2" s="583">
        <v>1</v>
      </c>
      <c r="G2" s="584"/>
      <c r="H2" s="585" t="s">
        <v>37</v>
      </c>
      <c r="I2" s="586">
        <v>1</v>
      </c>
      <c r="N2" s="21" t="s">
        <v>44</v>
      </c>
    </row>
    <row r="3" spans="1:14" ht="26.25" customHeight="1">
      <c r="A3" s="587" t="s">
        <v>153</v>
      </c>
      <c r="B3" s="329">
        <f>+Progetto!D9</f>
        <v>0</v>
      </c>
      <c r="C3" s="30"/>
      <c r="D3" s="30"/>
      <c r="E3" s="244" t="s">
        <v>43</v>
      </c>
      <c r="F3" s="272"/>
      <c r="G3" s="245"/>
      <c r="H3" s="244" t="s">
        <v>195</v>
      </c>
      <c r="I3" s="163"/>
      <c r="K3" s="21" t="s">
        <v>44</v>
      </c>
    </row>
    <row r="4" spans="1:14" ht="13.8">
      <c r="A4" s="587" t="s">
        <v>154</v>
      </c>
      <c r="B4" s="330">
        <f>+Progetto!D10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8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67"/>
      <c r="B6" s="667"/>
      <c r="C6" s="667"/>
      <c r="D6" s="325" t="s">
        <v>5</v>
      </c>
      <c r="E6" s="22"/>
      <c r="F6" s="210"/>
      <c r="G6" s="22"/>
      <c r="H6" s="22"/>
      <c r="I6" s="23"/>
    </row>
    <row r="7" spans="1:14" ht="18" customHeight="1">
      <c r="A7" s="660"/>
      <c r="B7" s="660"/>
      <c r="C7" s="660"/>
      <c r="D7" s="661"/>
      <c r="E7" s="662"/>
      <c r="F7" s="663"/>
      <c r="G7" s="246"/>
      <c r="H7" s="243"/>
      <c r="I7" s="243"/>
    </row>
    <row r="8" spans="1:14">
      <c r="A8" s="589"/>
      <c r="B8" s="30"/>
      <c r="C8" s="31"/>
      <c r="D8" s="664"/>
      <c r="E8" s="665"/>
      <c r="F8" s="666"/>
      <c r="G8" s="246"/>
      <c r="H8" s="243"/>
      <c r="I8" s="243"/>
    </row>
    <row r="9" spans="1:14">
      <c r="A9" s="590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1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2" t="s">
        <v>72</v>
      </c>
    </row>
    <row r="11" spans="1:14">
      <c r="A11" s="593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4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5">
        <f>+F12-H12</f>
        <v>0</v>
      </c>
    </row>
    <row r="13" spans="1:14" ht="13.5" customHeight="1">
      <c r="A13" s="594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5">
        <f t="shared" ref="I13:I23" si="2">+F13-H13</f>
        <v>0</v>
      </c>
      <c r="J13" s="21" t="s">
        <v>44</v>
      </c>
    </row>
    <row r="14" spans="1:14">
      <c r="A14" s="594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5">
        <f t="shared" si="2"/>
        <v>0</v>
      </c>
    </row>
    <row r="15" spans="1:14">
      <c r="A15" s="594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5">
        <f t="shared" si="2"/>
        <v>0</v>
      </c>
    </row>
    <row r="16" spans="1:14">
      <c r="A16" s="594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5">
        <f t="shared" si="2"/>
        <v>0</v>
      </c>
    </row>
    <row r="17" spans="1:14">
      <c r="A17" s="594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5">
        <f t="shared" si="2"/>
        <v>0</v>
      </c>
    </row>
    <row r="18" spans="1:14">
      <c r="A18" s="594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5">
        <f t="shared" si="2"/>
        <v>0</v>
      </c>
    </row>
    <row r="19" spans="1:14">
      <c r="A19" s="596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5">
        <f t="shared" si="2"/>
        <v>0</v>
      </c>
    </row>
    <row r="20" spans="1:14">
      <c r="A20" s="594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5">
        <f t="shared" si="2"/>
        <v>0</v>
      </c>
    </row>
    <row r="21" spans="1:14">
      <c r="A21" s="594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5">
        <f t="shared" si="2"/>
        <v>0</v>
      </c>
    </row>
    <row r="22" spans="1:14">
      <c r="A22" s="594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5">
        <f t="shared" si="2"/>
        <v>0</v>
      </c>
    </row>
    <row r="23" spans="1:14">
      <c r="A23" s="594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5">
        <f t="shared" si="2"/>
        <v>0</v>
      </c>
    </row>
    <row r="24" spans="1:14">
      <c r="A24" s="597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8">
        <f>SUM(I12:I23)</f>
        <v>0</v>
      </c>
    </row>
    <row r="25" spans="1:14" ht="26.4">
      <c r="A25" s="591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9"/>
    </row>
    <row r="26" spans="1:14">
      <c r="A26" s="658"/>
      <c r="B26" s="659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0">
        <f t="shared" ref="I26:I31" si="5">+F26-H26</f>
        <v>0</v>
      </c>
    </row>
    <row r="27" spans="1:14">
      <c r="A27" s="658"/>
      <c r="B27" s="659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0">
        <f t="shared" si="5"/>
        <v>0</v>
      </c>
    </row>
    <row r="28" spans="1:14">
      <c r="A28" s="658"/>
      <c r="B28" s="659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0">
        <f t="shared" si="5"/>
        <v>0</v>
      </c>
    </row>
    <row r="29" spans="1:14">
      <c r="A29" s="658"/>
      <c r="B29" s="659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0">
        <f t="shared" si="5"/>
        <v>0</v>
      </c>
      <c r="N29" s="21" t="s">
        <v>44</v>
      </c>
    </row>
    <row r="30" spans="1:14">
      <c r="A30" s="658"/>
      <c r="B30" s="659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0">
        <f t="shared" si="5"/>
        <v>0</v>
      </c>
    </row>
    <row r="31" spans="1:14">
      <c r="A31" s="658"/>
      <c r="B31" s="659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0">
        <f t="shared" si="5"/>
        <v>0</v>
      </c>
    </row>
    <row r="32" spans="1:14">
      <c r="A32" s="601"/>
      <c r="B32" s="25"/>
      <c r="C32" s="49"/>
      <c r="D32" s="167"/>
      <c r="E32" s="167"/>
      <c r="F32" s="262"/>
      <c r="G32" s="168"/>
      <c r="H32" s="172"/>
      <c r="I32" s="600" t="s">
        <v>44</v>
      </c>
    </row>
    <row r="33" spans="1:10">
      <c r="A33" s="602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3">
        <f>SUM(I26:I32)</f>
        <v>0</v>
      </c>
    </row>
    <row r="34" spans="1:10" ht="26.4">
      <c r="A34" s="591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9"/>
      <c r="J34" s="53"/>
    </row>
    <row r="35" spans="1:10">
      <c r="A35" s="604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0">
        <f t="shared" ref="I35:I46" si="6">+F35-H35</f>
        <v>0</v>
      </c>
    </row>
    <row r="36" spans="1:10">
      <c r="A36" s="605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0">
        <f t="shared" si="6"/>
        <v>0</v>
      </c>
    </row>
    <row r="37" spans="1:10">
      <c r="A37" s="605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0">
        <f t="shared" si="6"/>
        <v>0</v>
      </c>
    </row>
    <row r="38" spans="1:10">
      <c r="A38" s="605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0">
        <f t="shared" si="6"/>
        <v>0</v>
      </c>
    </row>
    <row r="39" spans="1:10">
      <c r="A39" s="605" t="s">
        <v>23</v>
      </c>
      <c r="B39" s="54"/>
      <c r="C39" s="170"/>
      <c r="D39" s="55"/>
      <c r="E39" s="170"/>
      <c r="F39" s="264"/>
      <c r="G39" s="251"/>
      <c r="H39" s="174"/>
      <c r="I39" s="606"/>
    </row>
    <row r="40" spans="1:10">
      <c r="A40" s="605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0">
        <f t="shared" si="6"/>
        <v>0</v>
      </c>
    </row>
    <row r="41" spans="1:10">
      <c r="A41" s="605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0">
        <f t="shared" si="6"/>
        <v>0</v>
      </c>
    </row>
    <row r="42" spans="1:10">
      <c r="A42" s="605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0">
        <f t="shared" si="6"/>
        <v>0</v>
      </c>
    </row>
    <row r="43" spans="1:10">
      <c r="A43" s="605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0">
        <f t="shared" si="6"/>
        <v>0</v>
      </c>
    </row>
    <row r="44" spans="1:10">
      <c r="A44" s="605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0">
        <f t="shared" si="6"/>
        <v>0</v>
      </c>
    </row>
    <row r="45" spans="1:10">
      <c r="A45" s="605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0">
        <f t="shared" si="6"/>
        <v>0</v>
      </c>
    </row>
    <row r="46" spans="1:10">
      <c r="A46" s="590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0">
        <f t="shared" si="6"/>
        <v>0</v>
      </c>
    </row>
    <row r="47" spans="1:10">
      <c r="A47" s="607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8">
        <f>SUM(I35:I46)</f>
        <v>0</v>
      </c>
    </row>
    <row r="48" spans="1:10" ht="13.8">
      <c r="A48" s="609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8">
        <f>+I24+I33+I47</f>
        <v>0</v>
      </c>
    </row>
    <row r="49" spans="1:9" ht="26.4">
      <c r="A49" s="610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4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0">
        <f>+F50-H50</f>
        <v>0</v>
      </c>
    </row>
    <row r="51" spans="1:9">
      <c r="A51" s="605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0">
        <f>+F51-H51</f>
        <v>0</v>
      </c>
    </row>
    <row r="52" spans="1:9">
      <c r="A52" s="605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0">
        <f>+F52-H52</f>
        <v>0</v>
      </c>
    </row>
    <row r="53" spans="1:9">
      <c r="A53" s="590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0">
        <f>+F53-H53</f>
        <v>0</v>
      </c>
    </row>
    <row r="54" spans="1:9">
      <c r="A54" s="611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0">
        <f>+F54-H54</f>
        <v>0</v>
      </c>
    </row>
    <row r="55" spans="1:9">
      <c r="A55" s="612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0">
        <v>0</v>
      </c>
    </row>
    <row r="56" spans="1:9">
      <c r="A56" s="611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3">
        <f>+I54+I55</f>
        <v>0</v>
      </c>
    </row>
    <row r="57" spans="1:9">
      <c r="A57" s="614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3">
        <f t="shared" ref="I57:I62" si="10">+F57-H57</f>
        <v>0</v>
      </c>
    </row>
    <row r="58" spans="1:9">
      <c r="A58" s="614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3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3">
        <f t="shared" si="10"/>
        <v>0</v>
      </c>
    </row>
    <row r="60" spans="1:9">
      <c r="A60" s="611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5">
        <f t="shared" si="10"/>
        <v>0</v>
      </c>
    </row>
    <row r="61" spans="1:9">
      <c r="A61" s="614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5">
        <f t="shared" si="10"/>
        <v>0</v>
      </c>
    </row>
    <row r="62" spans="1:9" s="68" customFormat="1">
      <c r="A62" s="616" t="s">
        <v>103</v>
      </c>
      <c r="B62" s="67"/>
      <c r="C62" s="67"/>
      <c r="D62" s="67"/>
      <c r="E62" s="67"/>
      <c r="F62" s="617">
        <f>+F60-F61</f>
        <v>0</v>
      </c>
      <c r="G62" s="618"/>
      <c r="H62" s="619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4.4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195</v>
      </c>
      <c r="I3" s="558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559"/>
    </row>
    <row r="8" spans="1:9">
      <c r="A8" s="211"/>
      <c r="B8" s="30"/>
      <c r="C8" s="31"/>
      <c r="D8" s="664"/>
      <c r="E8" s="665"/>
      <c r="F8" s="666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195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56"/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56"/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9.2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195</v>
      </c>
      <c r="I3" s="559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559"/>
    </row>
    <row r="8" spans="1:9">
      <c r="A8" s="211"/>
      <c r="B8" s="30"/>
      <c r="C8" s="31"/>
      <c r="D8" s="664"/>
      <c r="E8" s="665"/>
      <c r="F8" s="666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56"/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55"/>
      <c r="B1" s="256"/>
      <c r="C1" s="256"/>
      <c r="D1" s="656"/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55"/>
      <c r="B1" s="256"/>
      <c r="C1" s="256"/>
      <c r="D1" s="656" t="s">
        <v>83</v>
      </c>
      <c r="E1" s="657"/>
      <c r="F1" s="257"/>
    </row>
    <row r="2" spans="1:9" ht="13.8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3.8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69"/>
      <c r="B7" s="660"/>
      <c r="C7" s="660"/>
      <c r="D7" s="661"/>
      <c r="E7" s="662"/>
      <c r="F7" s="663"/>
      <c r="G7" s="246"/>
      <c r="H7" s="243"/>
      <c r="I7" s="243"/>
    </row>
    <row r="8" spans="1:9">
      <c r="A8" s="211"/>
      <c r="B8" s="30"/>
      <c r="C8" s="31"/>
      <c r="D8" s="664"/>
      <c r="E8" s="665"/>
      <c r="F8" s="666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6.4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68"/>
      <c r="B26" s="659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68"/>
      <c r="B27" s="659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68"/>
      <c r="B28" s="659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68"/>
      <c r="B29" s="659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68"/>
      <c r="B30" s="659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68"/>
      <c r="B31" s="659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6.4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3.8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6.4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133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8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182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133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133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194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133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133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207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133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208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133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209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133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185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79">
        <f>+PSSA3_8101!A26</f>
        <v>0</v>
      </c>
      <c r="C26" s="680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79">
        <f>+PSSA3_8101!A27</f>
        <v>0</v>
      </c>
      <c r="C27" s="680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79">
        <f>+PSSA3_8101!A28</f>
        <v>0</v>
      </c>
      <c r="C28" s="680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79">
        <f>+PSSA3_8101!A29</f>
        <v>0</v>
      </c>
      <c r="C29" s="680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79">
        <f>+PSSA3_8101!A30</f>
        <v>0</v>
      </c>
      <c r="C30" s="680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79">
        <f>+PSSA3_8101!A31</f>
        <v>0</v>
      </c>
      <c r="C31" s="680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133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185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187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188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61" t="s">
        <v>0</v>
      </c>
      <c r="C2" s="362"/>
      <c r="D2" s="363" t="s">
        <v>1</v>
      </c>
      <c r="E2" s="364" t="s">
        <v>178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153</v>
      </c>
      <c r="C3" s="329">
        <f>+Progetto!E9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154</v>
      </c>
      <c r="C4" s="330">
        <f>+Progetto!E10</f>
        <v>0</v>
      </c>
      <c r="D4" s="378" t="s">
        <v>179</v>
      </c>
      <c r="E4" s="379"/>
      <c r="F4" s="24" t="s">
        <v>3</v>
      </c>
      <c r="G4" s="670"/>
      <c r="H4" s="671"/>
      <c r="I4" s="671"/>
      <c r="J4" s="672"/>
    </row>
    <row r="5" spans="2:10" ht="24" customHeight="1">
      <c r="B5" s="380" t="s">
        <v>180</v>
      </c>
      <c r="C5" s="381"/>
      <c r="D5" s="382" t="s">
        <v>181</v>
      </c>
      <c r="E5" s="383"/>
      <c r="F5" s="26" t="s">
        <v>4</v>
      </c>
      <c r="G5" s="670"/>
      <c r="H5" s="671"/>
      <c r="I5" s="671"/>
      <c r="J5" s="672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3"/>
      <c r="F7" s="674"/>
      <c r="G7" s="674"/>
      <c r="H7" s="674"/>
      <c r="I7" s="674"/>
      <c r="J7" s="675"/>
    </row>
    <row r="8" spans="2:10">
      <c r="B8" s="387"/>
      <c r="C8" s="388"/>
      <c r="D8" s="389"/>
      <c r="E8" s="676"/>
      <c r="F8" s="677"/>
      <c r="G8" s="677"/>
      <c r="H8" s="677"/>
      <c r="I8" s="677"/>
      <c r="J8" s="678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183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79">
        <v>0</v>
      </c>
      <c r="C26" s="680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79">
        <v>0</v>
      </c>
      <c r="C27" s="680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79">
        <v>0</v>
      </c>
      <c r="C28" s="680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79">
        <v>0</v>
      </c>
      <c r="C29" s="680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79">
        <v>0</v>
      </c>
      <c r="C30" s="680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1">
        <v>0</v>
      </c>
      <c r="C31" s="682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184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3.8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6.4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133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185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186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187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188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8" thickBot="1">
      <c r="B62" s="496" t="s">
        <v>189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8.441406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683" t="s">
        <v>116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5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86" t="s">
        <v>66</v>
      </c>
    </row>
    <row r="7" spans="1:18" ht="15.9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86"/>
    </row>
    <row r="8" spans="1:18" ht="15.9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86"/>
    </row>
    <row r="9" spans="1:18" ht="15.9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687" t="s">
        <v>47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9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1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topLeftCell="A4" zoomScale="70" zoomScaleNormal="70" workbookViewId="0">
      <selection activeCell="G1" sqref="G1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687" t="s">
        <v>59</v>
      </c>
      <c r="C2" s="690"/>
      <c r="D2" s="690"/>
      <c r="E2" s="690"/>
      <c r="F2" s="690"/>
      <c r="G2" s="690"/>
      <c r="H2" s="691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pedicini</cp:lastModifiedBy>
  <cp:lastPrinted>2016-10-13T11:28:41Z</cp:lastPrinted>
  <dcterms:created xsi:type="dcterms:W3CDTF">2001-07-18T09:55:12Z</dcterms:created>
  <dcterms:modified xsi:type="dcterms:W3CDTF">2016-12-21T16:48:46Z</dcterms:modified>
</cp:coreProperties>
</file>